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650" windowHeight="8970" tabRatio="808" activeTab="8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  <sheet name="Sheet2" sheetId="12" r:id="rId12"/>
  </sheets>
  <definedNames>
    <definedName name="_xlnm.Print_Area" localSheetId="2">'BRPL'!$A$1:$R$215</definedName>
    <definedName name="_xlnm.Print_Area" localSheetId="1">'BYPL'!$A$1:$Q$167</definedName>
    <definedName name="_xlnm.Print_Area" localSheetId="8">'FINAL EX. SUMMARY'!$A$1:$Q$41</definedName>
    <definedName name="_xlnm.Print_Area" localSheetId="4">'MES'!$A$1:$Q$56</definedName>
    <definedName name="_xlnm.Print_Area" localSheetId="0">'NDPL'!$A$1:$Q$176</definedName>
    <definedName name="_xlnm.Print_Area" localSheetId="9">'PRAGATI'!$A$1:$Q$25</definedName>
    <definedName name="_xlnm.Print_Area" localSheetId="6">'ROHTAK ROAD'!$A$1:$Q$42</definedName>
  </definedNames>
  <calcPr fullCalcOnLoad="1"/>
</workbook>
</file>

<file path=xl/sharedStrings.xml><?xml version="1.0" encoding="utf-8"?>
<sst xmlns="http://schemas.openxmlformats.org/spreadsheetml/2006/main" count="1723" uniqueCount="492">
  <si>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</si>
  <si>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</si>
  <si>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</si>
  <si>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</si>
  <si>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</si>
  <si>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</si>
  <si>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</si>
  <si>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</si>
  <si>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</si>
  <si>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</si>
  <si>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</si>
  <si>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</si>
  <si>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</si>
  <si>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</si>
  <si>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</si>
  <si>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</si>
  <si>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</si>
  <si>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</si>
  <si>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</si>
  <si>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</si>
  <si>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</si>
  <si>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</si>
  <si>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</si>
  <si>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</si>
  <si>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</si>
  <si>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</si>
  <si>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</si>
  <si>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</si>
  <si>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</si>
  <si>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</si>
  <si>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</si>
  <si>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</si>
  <si>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</si>
  <si>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</si>
  <si>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</si>
  <si>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</si>
  <si>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</si>
  <si>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</si>
  <si>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</si>
  <si>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</si>
  <si>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</si>
  <si>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</si>
  <si>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</si>
  <si>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</si>
  <si>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</si>
  <si>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</si>
  <si>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</si>
  <si>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</si>
  <si>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</si>
  <si>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</si>
  <si>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</si>
  <si>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</si>
  <si>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</si>
  <si>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</si>
  <si>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</si>
  <si>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</si>
  <si>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</si>
  <si>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</si>
  <si>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</si>
  <si>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</si>
  <si>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</si>
  <si>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</si>
  <si>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</si>
  <si>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</si>
  <si>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</si>
  <si>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</si>
  <si>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</si>
  <si>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</si>
  <si>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</si>
  <si>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</si>
  <si>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</si>
  <si>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</si>
  <si>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</si>
  <si>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</si>
  <si>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</si>
  <si>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</si>
  <si>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</si>
  <si>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</si>
  <si>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</si>
  <si>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</si>
  <si>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</si>
  <si>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</si>
  <si>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</si>
  <si>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</si>
  <si>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</si>
  <si>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</si>
  <si>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</si>
  <si>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</si>
  <si>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</si>
  <si>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</si>
  <si>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</si>
  <si>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</si>
  <si>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</si>
  <si>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</si>
  <si>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</si>
  <si>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</si>
  <si>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</si>
  <si>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</si>
  <si>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</si>
  <si>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</si>
  <si>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</si>
  <si>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</si>
  <si>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</si>
  <si>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</si>
  <si>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</si>
  <si>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</si>
  <si>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</si>
  <si>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</si>
  <si>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</si>
  <si>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</si>
  <si>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</si>
  <si>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</si>
  <si>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</si>
  <si>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</si>
  <si>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</si>
  <si>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</si>
  <si>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</si>
  <si>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</si>
  <si>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</si>
  <si>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</si>
  <si>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</si>
  <si>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</si>
  <si>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</si>
  <si>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</si>
  <si>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</si>
  <si>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</si>
  <si>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</si>
  <si>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</si>
  <si>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</si>
  <si>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</si>
  <si>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</si>
  <si>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</si>
  <si>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</si>
  <si>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</si>
  <si>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</si>
  <si>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</si>
  <si>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</si>
  <si>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</si>
  <si>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</si>
  <si>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</si>
  <si>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</si>
  <si>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</si>
  <si>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</si>
  <si>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</si>
  <si>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</si>
  <si>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</si>
  <si>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</si>
  <si>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</si>
  <si>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</si>
  <si>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</si>
  <si>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</si>
  <si>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</si>
  <si>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</si>
  <si>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</si>
  <si>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</si>
  <si>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</si>
  <si>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</si>
  <si>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</si>
  <si>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</si>
  <si>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</si>
  <si>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</si>
  <si>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</si>
  <si>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</si>
  <si>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</si>
  <si>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</si>
  <si>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</si>
  <si>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</si>
  <si>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</si>
  <si>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</si>
  <si>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</si>
  <si>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</si>
  <si>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</si>
  <si>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</si>
  <si>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</si>
  <si>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</si>
  <si>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</si>
  <si>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</si>
  <si>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</si>
  <si>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</si>
  <si>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</si>
  <si>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</si>
  <si>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</si>
  <si>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</si>
  <si>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</si>
  <si>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</si>
  <si>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</si>
  <si>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</si>
  <si>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</si>
  <si>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</si>
  <si>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</si>
  <si>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</si>
  <si>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</si>
  <si>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</si>
  <si>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</si>
  <si>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</si>
  <si>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</si>
  <si>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</si>
  <si>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</si>
  <si>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</si>
  <si>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</si>
  <si>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</si>
  <si>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</si>
  <si>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</si>
  <si>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</si>
  <si>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</si>
  <si>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</si>
  <si>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</si>
  <si>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</si>
  <si>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</si>
  <si>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</si>
  <si>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</si>
  <si>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</si>
  <si>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</si>
  <si>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</si>
  <si>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</si>
  <si>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</si>
  <si>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</si>
  <si>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</si>
  <si>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</si>
  <si>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</si>
  <si>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</si>
  <si>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</si>
  <si>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</si>
  <si>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</si>
  <si>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</si>
  <si>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</si>
  <si>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</si>
  <si>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</si>
  <si>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</si>
  <si>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</si>
  <si>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</si>
  <si>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</si>
  <si>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</si>
  <si>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</si>
  <si>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</si>
  <si>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</si>
  <si>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</si>
  <si>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</si>
  <si>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</si>
  <si>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</si>
  <si>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</si>
  <si>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</si>
  <si>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</si>
  <si>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</si>
  <si>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</si>
  <si>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</si>
  <si>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</si>
  <si>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</si>
  <si>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</si>
  <si>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</si>
  <si>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</si>
  <si>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</si>
  <si>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</si>
  <si>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</si>
  <si>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</si>
  <si>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</si>
  <si>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</si>
  <si>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</si>
  <si>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</si>
  <si>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</si>
  <si>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</si>
  <si>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</si>
  <si>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</si>
  <si>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</si>
  <si>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</si>
  <si>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</si>
  <si>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</si>
  <si>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</si>
  <si>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</si>
  <si>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</si>
  <si>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</si>
  <si>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</si>
  <si>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</si>
  <si>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</si>
  <si>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</si>
  <si>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</si>
  <si>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</si>
  <si>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</si>
  <si>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</si>
  <si>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</si>
  <si>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</si>
  <si>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</si>
  <si>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</si>
  <si>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</si>
  <si>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</si>
  <si>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</si>
  <si>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</si>
  <si>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</si>
  <si>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</si>
  <si>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</si>
  <si>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</si>
  <si>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</si>
  <si>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</si>
  <si>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</si>
  <si>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</si>
  <si>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</si>
  <si>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</si>
  <si>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</si>
  <si>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</si>
  <si>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</si>
  <si>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</si>
  <si>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</si>
  <si>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</si>
  <si>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</si>
  <si>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</si>
  <si>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</si>
  <si>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</si>
  <si>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</si>
  <si>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</si>
  <si>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</si>
  <si>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</si>
  <si>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</si>
  <si>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</si>
  <si>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</si>
  <si>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</si>
  <si>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</si>
  <si>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</si>
  <si>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</si>
  <si>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</si>
  <si>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</si>
  <si>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</si>
  <si>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</si>
  <si>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</si>
  <si>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</si>
  <si>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</si>
  <si>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</si>
  <si>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</si>
  <si>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</si>
  <si>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</si>
  <si>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</si>
  <si>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</si>
  <si>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</si>
  <si>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</si>
  <si>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</si>
  <si>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</si>
  <si>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</si>
  <si>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</si>
  <si>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</si>
  <si>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</si>
  <si>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</si>
  <si>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</si>
  <si>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</si>
  <si>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</si>
  <si>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</si>
  <si>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</si>
  <si>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</si>
  <si>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</si>
  <si>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</si>
  <si>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</si>
  <si>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</si>
  <si>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</si>
  <si>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</si>
  <si>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</si>
  <si>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</si>
  <si>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</si>
  <si>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</si>
  <si>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</si>
  <si>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</si>
  <si>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</si>
  <si>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</si>
  <si>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</si>
  <si>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</si>
  <si>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</si>
  <si>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</si>
  <si>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</si>
  <si>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</si>
  <si>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</si>
  <si>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</si>
  <si>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</si>
  <si>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</si>
  <si>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</si>
  <si>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</si>
  <si>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</si>
  <si>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</si>
  <si>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</si>
  <si>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</si>
  <si>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</si>
  <si>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</si>
  <si>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</si>
  <si>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</si>
  <si>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</si>
  <si>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</si>
  <si>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</si>
  <si>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</si>
  <si>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</si>
  <si>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</si>
  <si>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</si>
  <si>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</si>
  <si>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</si>
  <si>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</si>
  <si>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</si>
  <si>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</si>
  <si>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</si>
  <si>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</si>
  <si>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</si>
  <si>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</si>
  <si>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</si>
  <si>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</si>
  <si>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</si>
  <si>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</si>
  <si>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</si>
  <si>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</si>
  <si>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</si>
  <si>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</si>
  <si>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</si>
  <si>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</si>
  <si>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</si>
  <si>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</si>
  <si>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</si>
  <si>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</si>
  <si>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</si>
  <si>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</si>
  <si>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</si>
  <si>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</si>
  <si>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</si>
  <si>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</si>
  <si>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</si>
  <si>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</si>
  <si>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</si>
  <si>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</si>
  <si>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</si>
  <si>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</si>
  <si>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</si>
  <si>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</si>
  <si>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</si>
  <si>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</si>
  <si>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</si>
  <si>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</si>
  <si>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</si>
  <si>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</si>
  <si>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</si>
  <si>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</si>
  <si>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</si>
  <si>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</si>
  <si>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</si>
  <si>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</si>
  <si>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</si>
  <si>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</si>
  <si>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</si>
  <si>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</si>
  <si>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</si>
  <si>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</si>
  <si>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</si>
  <si>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</si>
  <si>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</si>
  <si>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</si>
  <si>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</si>
  <si>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</si>
  <si>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</si>
  <si>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</si>
  <si>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</si>
  <si>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</si>
  <si>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</si>
  <si>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</si>
  <si>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SADAR</t>
  </si>
  <si>
    <t>AJMERI GATE</t>
  </si>
  <si>
    <t>NDLS</t>
  </si>
  <si>
    <t>D.M.S</t>
  </si>
  <si>
    <t>I/C from R.Valley at kidwai ngr</t>
  </si>
  <si>
    <t>Q00263398</t>
  </si>
  <si>
    <t>SECURE</t>
  </si>
  <si>
    <t>Q00263402</t>
  </si>
  <si>
    <t>Q00263400</t>
  </si>
  <si>
    <t>FED FROM BYPL (RLY.)</t>
  </si>
  <si>
    <t>Tx 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</si>
  <si>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</si>
  <si>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SGTN</t>
  </si>
  <si>
    <t>XF465246</t>
  </si>
  <si>
    <t>XF465248</t>
  </si>
  <si>
    <t>Secure</t>
  </si>
  <si>
    <t>66KV TX.4</t>
  </si>
  <si>
    <t>PAAPANKALAN-I</t>
  </si>
  <si>
    <t>FINAL READING 31/05/2022</t>
  </si>
  <si>
    <t>INTIAL READING 01/05/2022</t>
  </si>
  <si>
    <t>MAY-2022</t>
  </si>
  <si>
    <t xml:space="preserve">                                      PERIOD 1st MAY-2022 TO 31st  MAY-2022</t>
  </si>
  <si>
    <t>w.e.f 03/05/2022</t>
  </si>
  <si>
    <t>W.e.f 10/5/2022</t>
  </si>
  <si>
    <t>w.e.f 12/5/22</t>
  </si>
  <si>
    <t>w.e.f 26/5/22</t>
  </si>
  <si>
    <t>under S/D</t>
  </si>
  <si>
    <t>Check meter Data</t>
  </si>
  <si>
    <t>data till 24/5/22</t>
  </si>
  <si>
    <t>Assessment</t>
  </si>
  <si>
    <t>Data till 09/05/2022</t>
  </si>
  <si>
    <t>Data till 10/5/22</t>
  </si>
  <si>
    <t>Note :Sharing taken from wk-08 abt bill 2022-23</t>
  </si>
  <si>
    <t>Data till 18/05/22</t>
  </si>
  <si>
    <t>Assessment- Tx loaded upto 11/5/22</t>
  </si>
  <si>
    <t>Data till17/5/22</t>
  </si>
  <si>
    <t>Check meter data</t>
  </si>
  <si>
    <t>Check Meter Data</t>
  </si>
</sst>
</file>

<file path=xl/styles.xml><?xml version="1.0" encoding="utf-8"?>
<styleSheet xmlns="http://schemas.openxmlformats.org/spreadsheetml/2006/main">
  <numFmts count="5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10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5" fillId="28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9" fillId="29" borderId="1" applyNumberFormat="0" applyAlignment="0" applyProtection="0"/>
    <xf numFmtId="0" fontId="100" fillId="0" borderId="6" applyNumberFormat="0" applyFill="0" applyAlignment="0" applyProtection="0"/>
    <xf numFmtId="0" fontId="101" fillId="30" borderId="0" applyNumberFormat="0" applyBorder="0" applyAlignment="0" applyProtection="0"/>
    <xf numFmtId="0" fontId="0" fillId="31" borderId="7" applyNumberFormat="0" applyFont="0" applyAlignment="0" applyProtection="0"/>
    <xf numFmtId="0" fontId="102" fillId="26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82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93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92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92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92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92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92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9" fillId="0" borderId="0" xfId="0" applyFont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92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192" fontId="50" fillId="0" borderId="0" xfId="0" applyNumberFormat="1" applyFont="1" applyAlignment="1">
      <alignment horizontal="center"/>
    </xf>
    <xf numFmtId="192" fontId="15" fillId="0" borderId="0" xfId="0" applyNumberFormat="1" applyFont="1" applyBorder="1" applyAlignment="1">
      <alignment horizontal="center"/>
    </xf>
    <xf numFmtId="192" fontId="17" fillId="0" borderId="24" xfId="0" applyNumberFormat="1" applyFont="1" applyBorder="1" applyAlignment="1">
      <alignment horizontal="center"/>
    </xf>
    <xf numFmtId="192" fontId="21" fillId="0" borderId="15" xfId="0" applyNumberFormat="1" applyFont="1" applyFill="1" applyBorder="1" applyAlignment="1">
      <alignment horizontal="center" vertical="center"/>
    </xf>
    <xf numFmtId="192" fontId="21" fillId="0" borderId="24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92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92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2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201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3" fontId="0" fillId="0" borderId="33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20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194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94" fontId="13" fillId="0" borderId="20" xfId="0" applyNumberFormat="1" applyFont="1" applyFill="1" applyBorder="1" applyAlignment="1">
      <alignment horizontal="center"/>
    </xf>
    <xf numFmtId="0" fontId="13" fillId="0" borderId="30" xfId="0" applyFont="1" applyFill="1" applyBorder="1" applyAlignment="1">
      <alignment wrapText="1"/>
    </xf>
    <xf numFmtId="0" fontId="13" fillId="0" borderId="1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93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2" fontId="0" fillId="32" borderId="0" xfId="0" applyNumberFormat="1" applyFont="1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20" fillId="32" borderId="11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30" xfId="0" applyFill="1" applyBorder="1" applyAlignment="1">
      <alignment/>
    </xf>
    <xf numFmtId="0" fontId="0" fillId="32" borderId="0" xfId="0" applyFill="1" applyAlignment="1">
      <alignment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30" xfId="0" applyNumberFormat="1" applyFill="1" applyBorder="1" applyAlignment="1">
      <alignment/>
    </xf>
    <xf numFmtId="0" fontId="0" fillId="0" borderId="15" xfId="0" applyFont="1" applyFill="1" applyBorder="1" applyAlignment="1">
      <alignment vertical="center"/>
    </xf>
    <xf numFmtId="0" fontId="0" fillId="0" borderId="31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19" fillId="0" borderId="3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/>
    </xf>
    <xf numFmtId="193" fontId="2" fillId="0" borderId="0" xfId="0" applyNumberFormat="1" applyFont="1" applyAlignment="1">
      <alignment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2" fontId="13" fillId="0" borderId="2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9" fontId="19" fillId="0" borderId="0" xfId="0" applyNumberFormat="1" applyFont="1" applyFill="1" applyAlignment="1">
      <alignment horizontal="right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1" fontId="19" fillId="33" borderId="0" xfId="0" applyNumberFormat="1" applyFont="1" applyFill="1" applyBorder="1" applyAlignment="1">
      <alignment horizontal="center"/>
    </xf>
    <xf numFmtId="1" fontId="19" fillId="33" borderId="0" xfId="0" applyNumberFormat="1" applyFont="1" applyFill="1" applyBorder="1" applyAlignment="1">
      <alignment horizontal="left"/>
    </xf>
    <xf numFmtId="1" fontId="49" fillId="33" borderId="0" xfId="0" applyNumberFormat="1" applyFont="1" applyFill="1" applyBorder="1" applyAlignment="1">
      <alignment horizontal="center"/>
    </xf>
    <xf numFmtId="1" fontId="69" fillId="33" borderId="0" xfId="0" applyNumberFormat="1" applyFont="1" applyFill="1" applyBorder="1" applyAlignment="1">
      <alignment horizontal="center"/>
    </xf>
    <xf numFmtId="1" fontId="4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6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0" fillId="0" borderId="24" xfId="0" applyBorder="1" applyAlignment="1">
      <alignment vertical="center"/>
    </xf>
    <xf numFmtId="0" fontId="21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" fontId="0" fillId="0" borderId="0" xfId="0" applyNumberFormat="1" applyFill="1" applyBorder="1" applyAlignment="1">
      <alignment/>
    </xf>
    <xf numFmtId="0" fontId="19" fillId="0" borderId="3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50" fillId="0" borderId="0" xfId="0" applyFon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0" fontId="69" fillId="0" borderId="11" xfId="0" applyFont="1" applyFill="1" applyBorder="1" applyAlignment="1">
      <alignment horizontal="center"/>
    </xf>
    <xf numFmtId="2" fontId="69" fillId="0" borderId="0" xfId="0" applyNumberFormat="1" applyFont="1" applyFill="1" applyBorder="1" applyAlignment="1">
      <alignment/>
    </xf>
    <xf numFmtId="1" fontId="69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71" fillId="0" borderId="0" xfId="0" applyFont="1" applyFill="1" applyAlignment="1">
      <alignment horizontal="center"/>
    </xf>
    <xf numFmtId="0" fontId="32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0" fontId="13" fillId="0" borderId="14" xfId="0" applyFont="1" applyFill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93" fontId="49" fillId="0" borderId="0" xfId="0" applyNumberFormat="1" applyFont="1" applyFill="1" applyBorder="1" applyAlignment="1">
      <alignment horizontal="center"/>
    </xf>
    <xf numFmtId="0" fontId="16" fillId="0" borderId="30" xfId="0" applyFont="1" applyFill="1" applyBorder="1" applyAlignment="1">
      <alignment wrapText="1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2" fontId="16" fillId="0" borderId="0" xfId="0" applyNumberFormat="1" applyFont="1" applyFill="1" applyBorder="1" applyAlignment="1">
      <alignment vertical="center"/>
    </xf>
    <xf numFmtId="0" fontId="19" fillId="0" borderId="30" xfId="0" applyFont="1" applyFill="1" applyBorder="1" applyAlignment="1">
      <alignment horizontal="center" vertical="center" wrapText="1"/>
    </xf>
    <xf numFmtId="2" fontId="4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left"/>
    </xf>
    <xf numFmtId="0" fontId="16" fillId="0" borderId="30" xfId="0" applyFont="1" applyFill="1" applyBorder="1" applyAlignment="1">
      <alignment vertical="center" wrapText="1"/>
    </xf>
    <xf numFmtId="0" fontId="16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49" fontId="16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76"/>
  <sheetViews>
    <sheetView view="pageBreakPreview" zoomScale="85" zoomScaleSheetLayoutView="85" workbookViewId="0" topLeftCell="A1">
      <selection activeCell="A14" sqref="A14:IV14"/>
    </sheetView>
  </sheetViews>
  <sheetFormatPr defaultColWidth="9.140625" defaultRowHeight="12.75"/>
  <cols>
    <col min="1" max="1" width="4.00390625" style="425" customWidth="1"/>
    <col min="2" max="2" width="26.57421875" style="425" customWidth="1"/>
    <col min="3" max="3" width="12.28125" style="425" customWidth="1"/>
    <col min="4" max="4" width="9.28125" style="425" customWidth="1"/>
    <col min="5" max="5" width="17.140625" style="425" customWidth="1"/>
    <col min="6" max="6" width="10.8515625" style="425" customWidth="1"/>
    <col min="7" max="7" width="13.8515625" style="425" customWidth="1"/>
    <col min="8" max="8" width="14.00390625" style="425" customWidth="1"/>
    <col min="9" max="9" width="10.57421875" style="425" customWidth="1"/>
    <col min="10" max="10" width="13.00390625" style="425" customWidth="1"/>
    <col min="11" max="11" width="13.421875" style="425" customWidth="1"/>
    <col min="12" max="12" width="13.57421875" style="425" customWidth="1"/>
    <col min="13" max="13" width="14.00390625" style="425" customWidth="1"/>
    <col min="14" max="14" width="9.28125" style="425" customWidth="1"/>
    <col min="15" max="15" width="12.8515625" style="425" customWidth="1"/>
    <col min="16" max="16" width="14.28125" style="425" customWidth="1"/>
    <col min="17" max="17" width="18.8515625" style="425" customWidth="1"/>
    <col min="18" max="18" width="4.7109375" style="425" customWidth="1"/>
    <col min="19" max="16384" width="9.140625" style="425" customWidth="1"/>
  </cols>
  <sheetData>
    <row r="1" spans="1:17" s="84" customFormat="1" ht="14.25" customHeight="1">
      <c r="A1" s="145" t="s">
        <v>214</v>
      </c>
      <c r="Q1" s="757" t="s">
        <v>474</v>
      </c>
    </row>
    <row r="2" spans="1:11" s="87" customFormat="1" ht="14.25" customHeight="1">
      <c r="A2" s="15" t="s">
        <v>215</v>
      </c>
      <c r="K2" s="758"/>
    </row>
    <row r="3" spans="1:8" s="87" customFormat="1" ht="14.25" customHeight="1">
      <c r="A3" s="759" t="s">
        <v>0</v>
      </c>
      <c r="B3" s="760"/>
      <c r="C3" s="760"/>
      <c r="D3" s="760"/>
      <c r="E3" s="760"/>
      <c r="F3" s="760"/>
      <c r="G3" s="760"/>
      <c r="H3" s="497"/>
    </row>
    <row r="4" spans="1:16" s="549" customFormat="1" ht="14.25" customHeight="1" thickBot="1">
      <c r="A4" s="761" t="s">
        <v>216</v>
      </c>
      <c r="G4" s="265"/>
      <c r="H4" s="265"/>
      <c r="I4" s="762" t="s">
        <v>370</v>
      </c>
      <c r="J4" s="265"/>
      <c r="K4" s="265"/>
      <c r="L4" s="265"/>
      <c r="M4" s="265"/>
      <c r="N4" s="762" t="s">
        <v>371</v>
      </c>
      <c r="O4" s="265"/>
      <c r="P4" s="265"/>
    </row>
    <row r="5" spans="1:17" s="500" customFormat="1" ht="56.25" customHeight="1" thickBot="1" thickTop="1">
      <c r="A5" s="498" t="s">
        <v>8</v>
      </c>
      <c r="B5" s="477" t="s">
        <v>9</v>
      </c>
      <c r="C5" s="478" t="s">
        <v>1</v>
      </c>
      <c r="D5" s="478" t="s">
        <v>2</v>
      </c>
      <c r="E5" s="478" t="s">
        <v>3</v>
      </c>
      <c r="F5" s="478" t="s">
        <v>10</v>
      </c>
      <c r="G5" s="476" t="s">
        <v>472</v>
      </c>
      <c r="H5" s="478" t="s">
        <v>473</v>
      </c>
      <c r="I5" s="478" t="s">
        <v>4</v>
      </c>
      <c r="J5" s="478" t="s">
        <v>5</v>
      </c>
      <c r="K5" s="499" t="s">
        <v>6</v>
      </c>
      <c r="L5" s="476" t="str">
        <f>G5</f>
        <v>FINAL READING 31/05/2022</v>
      </c>
      <c r="M5" s="478" t="str">
        <f>H5</f>
        <v>INTIAL READING 01/05/2022</v>
      </c>
      <c r="N5" s="478" t="s">
        <v>4</v>
      </c>
      <c r="O5" s="478" t="s">
        <v>5</v>
      </c>
      <c r="P5" s="499" t="s">
        <v>6</v>
      </c>
      <c r="Q5" s="499" t="s">
        <v>284</v>
      </c>
    </row>
    <row r="6" spans="1:12" ht="1.5" customHeight="1" hidden="1" thickTop="1">
      <c r="A6" s="7"/>
      <c r="B6" s="8"/>
      <c r="C6" s="7"/>
      <c r="D6" s="7"/>
      <c r="E6" s="7"/>
      <c r="F6" s="7"/>
      <c r="L6" s="436"/>
    </row>
    <row r="7" spans="1:17" ht="15.75" customHeight="1" thickTop="1">
      <c r="A7" s="263"/>
      <c r="B7" s="323" t="s">
        <v>13</v>
      </c>
      <c r="C7" s="313"/>
      <c r="D7" s="326"/>
      <c r="E7" s="326"/>
      <c r="F7" s="313"/>
      <c r="G7" s="318"/>
      <c r="H7" s="459"/>
      <c r="I7" s="459"/>
      <c r="J7" s="459"/>
      <c r="K7" s="121"/>
      <c r="L7" s="318"/>
      <c r="M7" s="459"/>
      <c r="N7" s="459"/>
      <c r="O7" s="459"/>
      <c r="P7" s="501"/>
      <c r="Q7" s="429"/>
    </row>
    <row r="8" spans="1:17" ht="13.5" customHeight="1">
      <c r="A8" s="263">
        <v>1</v>
      </c>
      <c r="B8" s="322" t="s">
        <v>14</v>
      </c>
      <c r="C8" s="313">
        <v>5128429</v>
      </c>
      <c r="D8" s="325" t="s">
        <v>12</v>
      </c>
      <c r="E8" s="306" t="s">
        <v>321</v>
      </c>
      <c r="F8" s="313">
        <v>-1000</v>
      </c>
      <c r="G8" s="318">
        <v>963295</v>
      </c>
      <c r="H8" s="319">
        <v>963290</v>
      </c>
      <c r="I8" s="319">
        <f aca="true" t="shared" si="0" ref="I8:I13">G8-H8</f>
        <v>5</v>
      </c>
      <c r="J8" s="319">
        <f aca="true" t="shared" si="1" ref="J8:J13">$F8*I8</f>
        <v>-5000</v>
      </c>
      <c r="K8" s="320">
        <f aca="true" t="shared" si="2" ref="K8:K13">J8/1000000</f>
        <v>-0.005</v>
      </c>
      <c r="L8" s="318">
        <v>992569</v>
      </c>
      <c r="M8" s="319">
        <v>992569</v>
      </c>
      <c r="N8" s="319">
        <f aca="true" t="shared" si="3" ref="N8:N13">L8-M8</f>
        <v>0</v>
      </c>
      <c r="O8" s="319">
        <f aca="true" t="shared" si="4" ref="O8:O13">$F8*N8</f>
        <v>0</v>
      </c>
      <c r="P8" s="320">
        <f aca="true" t="shared" si="5" ref="P8:P13">O8/1000000</f>
        <v>0</v>
      </c>
      <c r="Q8" s="821" t="s">
        <v>485</v>
      </c>
    </row>
    <row r="9" spans="1:17" ht="13.5" customHeight="1">
      <c r="A9" s="263"/>
      <c r="B9" s="322"/>
      <c r="C9" s="313">
        <v>4864927</v>
      </c>
      <c r="D9" s="325" t="s">
        <v>12</v>
      </c>
      <c r="E9" s="306" t="s">
        <v>321</v>
      </c>
      <c r="F9" s="313">
        <v>-1000</v>
      </c>
      <c r="G9" s="318">
        <v>913413</v>
      </c>
      <c r="H9" s="319">
        <v>913457</v>
      </c>
      <c r="I9" s="319">
        <f t="shared" si="0"/>
        <v>-44</v>
      </c>
      <c r="J9" s="319">
        <f t="shared" si="1"/>
        <v>44000</v>
      </c>
      <c r="K9" s="320">
        <f t="shared" si="2"/>
        <v>0.044</v>
      </c>
      <c r="L9" s="318">
        <v>966584</v>
      </c>
      <c r="M9" s="319">
        <v>966630</v>
      </c>
      <c r="N9" s="319">
        <f t="shared" si="3"/>
        <v>-46</v>
      </c>
      <c r="O9" s="319">
        <f t="shared" si="4"/>
        <v>46000</v>
      </c>
      <c r="P9" s="320">
        <f t="shared" si="5"/>
        <v>0.046</v>
      </c>
      <c r="Q9" s="821" t="s">
        <v>481</v>
      </c>
    </row>
    <row r="10" spans="1:17" ht="13.5" customHeight="1">
      <c r="A10" s="263"/>
      <c r="B10" s="322"/>
      <c r="C10" s="313">
        <v>4902497</v>
      </c>
      <c r="D10" s="325" t="s">
        <v>12</v>
      </c>
      <c r="E10" s="306" t="s">
        <v>321</v>
      </c>
      <c r="F10" s="313">
        <v>-1000</v>
      </c>
      <c r="G10" s="318">
        <v>999999</v>
      </c>
      <c r="H10" s="319">
        <v>1000000</v>
      </c>
      <c r="I10" s="319">
        <f t="shared" si="0"/>
        <v>-1</v>
      </c>
      <c r="J10" s="319">
        <f t="shared" si="1"/>
        <v>1000</v>
      </c>
      <c r="K10" s="320">
        <f t="shared" si="2"/>
        <v>0.001</v>
      </c>
      <c r="L10" s="318">
        <v>999934</v>
      </c>
      <c r="M10" s="319">
        <v>1000000</v>
      </c>
      <c r="N10" s="319">
        <f t="shared" si="3"/>
        <v>-66</v>
      </c>
      <c r="O10" s="319">
        <f t="shared" si="4"/>
        <v>66000</v>
      </c>
      <c r="P10" s="320">
        <f t="shared" si="5"/>
        <v>0.066</v>
      </c>
      <c r="Q10" s="822" t="s">
        <v>479</v>
      </c>
    </row>
    <row r="11" spans="1:17" ht="13.5" customHeight="1">
      <c r="A11" s="263">
        <v>2</v>
      </c>
      <c r="B11" s="322" t="s">
        <v>353</v>
      </c>
      <c r="C11" s="313">
        <v>4864976</v>
      </c>
      <c r="D11" s="325" t="s">
        <v>12</v>
      </c>
      <c r="E11" s="306" t="s">
        <v>321</v>
      </c>
      <c r="F11" s="313">
        <v>-2000</v>
      </c>
      <c r="G11" s="318">
        <v>92367</v>
      </c>
      <c r="H11" s="319">
        <v>92062</v>
      </c>
      <c r="I11" s="319">
        <f t="shared" si="0"/>
        <v>305</v>
      </c>
      <c r="J11" s="319">
        <f t="shared" si="1"/>
        <v>-610000</v>
      </c>
      <c r="K11" s="320">
        <f t="shared" si="2"/>
        <v>-0.61</v>
      </c>
      <c r="L11" s="318">
        <v>4989</v>
      </c>
      <c r="M11" s="319">
        <v>4986</v>
      </c>
      <c r="N11" s="319">
        <f t="shared" si="3"/>
        <v>3</v>
      </c>
      <c r="O11" s="319">
        <f t="shared" si="4"/>
        <v>-6000</v>
      </c>
      <c r="P11" s="320">
        <f t="shared" si="5"/>
        <v>-0.006</v>
      </c>
      <c r="Q11" s="435"/>
    </row>
    <row r="12" spans="1:17" ht="13.5" customHeight="1">
      <c r="A12" s="263">
        <v>3</v>
      </c>
      <c r="B12" s="322" t="s">
        <v>16</v>
      </c>
      <c r="C12" s="313">
        <v>4864924</v>
      </c>
      <c r="D12" s="325" t="s">
        <v>12</v>
      </c>
      <c r="E12" s="306" t="s">
        <v>321</v>
      </c>
      <c r="F12" s="313">
        <v>-1000</v>
      </c>
      <c r="G12" s="318">
        <v>14737</v>
      </c>
      <c r="H12" s="319">
        <v>14329</v>
      </c>
      <c r="I12" s="319">
        <f t="shared" si="0"/>
        <v>408</v>
      </c>
      <c r="J12" s="319">
        <f t="shared" si="1"/>
        <v>-408000</v>
      </c>
      <c r="K12" s="320">
        <f t="shared" si="2"/>
        <v>-0.408</v>
      </c>
      <c r="L12" s="318">
        <v>242</v>
      </c>
      <c r="M12" s="319">
        <v>243</v>
      </c>
      <c r="N12" s="319">
        <f t="shared" si="3"/>
        <v>-1</v>
      </c>
      <c r="O12" s="319">
        <f t="shared" si="4"/>
        <v>1000</v>
      </c>
      <c r="P12" s="320">
        <f t="shared" si="5"/>
        <v>0.001</v>
      </c>
      <c r="Q12" s="429"/>
    </row>
    <row r="13" spans="1:17" ht="13.5" customHeight="1">
      <c r="A13" s="263">
        <v>4</v>
      </c>
      <c r="B13" s="322" t="s">
        <v>152</v>
      </c>
      <c r="C13" s="313">
        <v>5295184</v>
      </c>
      <c r="D13" s="325" t="s">
        <v>12</v>
      </c>
      <c r="E13" s="306" t="s">
        <v>321</v>
      </c>
      <c r="F13" s="313">
        <v>-1000</v>
      </c>
      <c r="G13" s="318">
        <v>67724</v>
      </c>
      <c r="H13" s="319">
        <v>67224</v>
      </c>
      <c r="I13" s="319">
        <f t="shared" si="0"/>
        <v>500</v>
      </c>
      <c r="J13" s="319">
        <f t="shared" si="1"/>
        <v>-500000</v>
      </c>
      <c r="K13" s="320">
        <f t="shared" si="2"/>
        <v>-0.5</v>
      </c>
      <c r="L13" s="318">
        <v>99025</v>
      </c>
      <c r="M13" s="319">
        <v>98723</v>
      </c>
      <c r="N13" s="319">
        <f t="shared" si="3"/>
        <v>302</v>
      </c>
      <c r="O13" s="319">
        <f t="shared" si="4"/>
        <v>-302000</v>
      </c>
      <c r="P13" s="320">
        <f t="shared" si="5"/>
        <v>-0.302</v>
      </c>
      <c r="Q13" s="429"/>
    </row>
    <row r="14" spans="1:17" ht="13.5" customHeight="1">
      <c r="A14" s="263"/>
      <c r="B14" s="323" t="s">
        <v>17</v>
      </c>
      <c r="C14" s="313"/>
      <c r="D14" s="326"/>
      <c r="E14" s="326"/>
      <c r="F14" s="313"/>
      <c r="G14" s="318"/>
      <c r="H14" s="319"/>
      <c r="I14" s="319"/>
      <c r="J14" s="319"/>
      <c r="K14" s="320"/>
      <c r="L14" s="318"/>
      <c r="M14" s="319"/>
      <c r="N14" s="319"/>
      <c r="O14" s="319"/>
      <c r="P14" s="320"/>
      <c r="Q14" s="429"/>
    </row>
    <row r="15" spans="1:17" ht="13.5" customHeight="1">
      <c r="A15" s="263">
        <v>5</v>
      </c>
      <c r="B15" s="322" t="s">
        <v>14</v>
      </c>
      <c r="C15" s="313">
        <v>4864916</v>
      </c>
      <c r="D15" s="325" t="s">
        <v>12</v>
      </c>
      <c r="E15" s="306" t="s">
        <v>321</v>
      </c>
      <c r="F15" s="313">
        <v>-1000</v>
      </c>
      <c r="G15" s="318">
        <v>999577</v>
      </c>
      <c r="H15" s="319">
        <v>999607</v>
      </c>
      <c r="I15" s="319">
        <f>G15-H15</f>
        <v>-30</v>
      </c>
      <c r="J15" s="319">
        <f>$F15*I15</f>
        <v>30000</v>
      </c>
      <c r="K15" s="320">
        <f>J15/1000000</f>
        <v>0.03</v>
      </c>
      <c r="L15" s="318">
        <v>986249</v>
      </c>
      <c r="M15" s="319">
        <v>986350</v>
      </c>
      <c r="N15" s="319">
        <f>L15-M15</f>
        <v>-101</v>
      </c>
      <c r="O15" s="319">
        <f>$F15*N15</f>
        <v>101000</v>
      </c>
      <c r="P15" s="320">
        <f>O15/1000000</f>
        <v>0.101</v>
      </c>
      <c r="Q15" s="429"/>
    </row>
    <row r="16" spans="1:17" ht="13.5" customHeight="1">
      <c r="A16" s="263">
        <v>6</v>
      </c>
      <c r="B16" s="322" t="s">
        <v>15</v>
      </c>
      <c r="C16" s="313">
        <v>5295137</v>
      </c>
      <c r="D16" s="325" t="s">
        <v>12</v>
      </c>
      <c r="E16" s="306" t="s">
        <v>321</v>
      </c>
      <c r="F16" s="313">
        <v>-1000</v>
      </c>
      <c r="G16" s="318">
        <v>917735</v>
      </c>
      <c r="H16" s="319">
        <v>917734</v>
      </c>
      <c r="I16" s="319">
        <f>G16-H16</f>
        <v>1</v>
      </c>
      <c r="J16" s="319">
        <f>$F16*I16</f>
        <v>-1000</v>
      </c>
      <c r="K16" s="320">
        <f>J16/1000000</f>
        <v>-0.001</v>
      </c>
      <c r="L16" s="318">
        <v>31029</v>
      </c>
      <c r="M16" s="319">
        <v>30915</v>
      </c>
      <c r="N16" s="319">
        <f>L16-M16</f>
        <v>114</v>
      </c>
      <c r="O16" s="319">
        <f>$F16*N16</f>
        <v>-114000</v>
      </c>
      <c r="P16" s="320">
        <f>O16/1000000</f>
        <v>-0.114</v>
      </c>
      <c r="Q16" s="429"/>
    </row>
    <row r="17" spans="1:17" ht="13.5" customHeight="1">
      <c r="A17" s="263"/>
      <c r="B17" s="322"/>
      <c r="C17" s="313"/>
      <c r="D17" s="325"/>
      <c r="E17" s="306"/>
      <c r="F17" s="313"/>
      <c r="G17" s="318"/>
      <c r="H17" s="319"/>
      <c r="I17" s="319"/>
      <c r="J17" s="319"/>
      <c r="K17" s="320"/>
      <c r="L17" s="318"/>
      <c r="M17" s="319"/>
      <c r="N17" s="319"/>
      <c r="O17" s="319"/>
      <c r="P17" s="320"/>
      <c r="Q17" s="429"/>
    </row>
    <row r="18" spans="1:17" ht="13.5" customHeight="1">
      <c r="A18" s="263"/>
      <c r="B18" s="323" t="s">
        <v>20</v>
      </c>
      <c r="C18" s="313"/>
      <c r="D18" s="326"/>
      <c r="E18" s="306"/>
      <c r="F18" s="313"/>
      <c r="G18" s="318"/>
      <c r="H18" s="319"/>
      <c r="I18" s="319"/>
      <c r="J18" s="319"/>
      <c r="K18" s="320"/>
      <c r="L18" s="318"/>
      <c r="M18" s="319"/>
      <c r="N18" s="319"/>
      <c r="O18" s="319"/>
      <c r="P18" s="320"/>
      <c r="Q18" s="429"/>
    </row>
    <row r="19" spans="1:17" ht="13.5" customHeight="1">
      <c r="A19" s="263">
        <v>7</v>
      </c>
      <c r="B19" s="322" t="s">
        <v>464</v>
      </c>
      <c r="C19" s="313">
        <v>4864964</v>
      </c>
      <c r="D19" s="325" t="s">
        <v>12</v>
      </c>
      <c r="E19" s="306" t="s">
        <v>321</v>
      </c>
      <c r="F19" s="313">
        <v>-1000</v>
      </c>
      <c r="G19" s="318">
        <v>21198</v>
      </c>
      <c r="H19" s="319">
        <v>21100</v>
      </c>
      <c r="I19" s="319">
        <f>G19-H19</f>
        <v>98</v>
      </c>
      <c r="J19" s="319">
        <f>$F19*I19</f>
        <v>-98000</v>
      </c>
      <c r="K19" s="320">
        <f>J19/1000000</f>
        <v>-0.098</v>
      </c>
      <c r="L19" s="318">
        <v>999807</v>
      </c>
      <c r="M19" s="319">
        <v>999813</v>
      </c>
      <c r="N19" s="319">
        <f>L19-M19</f>
        <v>-6</v>
      </c>
      <c r="O19" s="319">
        <f>$F19*N19</f>
        <v>6000</v>
      </c>
      <c r="P19" s="320">
        <f>O19/1000000</f>
        <v>0.006</v>
      </c>
      <c r="Q19" s="429"/>
    </row>
    <row r="20" spans="1:17" ht="13.5" customHeight="1">
      <c r="A20" s="263">
        <v>8</v>
      </c>
      <c r="B20" s="322" t="s">
        <v>15</v>
      </c>
      <c r="C20" s="313">
        <v>4865022</v>
      </c>
      <c r="D20" s="325" t="s">
        <v>12</v>
      </c>
      <c r="E20" s="306" t="s">
        <v>321</v>
      </c>
      <c r="F20" s="313">
        <v>-1000</v>
      </c>
      <c r="G20" s="318">
        <v>31559</v>
      </c>
      <c r="H20" s="319">
        <v>31499</v>
      </c>
      <c r="I20" s="319">
        <f>G20-H20</f>
        <v>60</v>
      </c>
      <c r="J20" s="319">
        <f>$F20*I20</f>
        <v>-60000</v>
      </c>
      <c r="K20" s="320">
        <f>J20/1000000</f>
        <v>-0.06</v>
      </c>
      <c r="L20" s="318">
        <v>997974</v>
      </c>
      <c r="M20" s="319">
        <v>997982</v>
      </c>
      <c r="N20" s="319">
        <f>L20-M20</f>
        <v>-8</v>
      </c>
      <c r="O20" s="319">
        <f>$F20*N20</f>
        <v>8000</v>
      </c>
      <c r="P20" s="320">
        <f>O20/1000000</f>
        <v>0.008</v>
      </c>
      <c r="Q20" s="439"/>
    </row>
    <row r="21" spans="1:17" ht="13.5" customHeight="1">
      <c r="A21" s="263">
        <v>9</v>
      </c>
      <c r="B21" s="322" t="s">
        <v>21</v>
      </c>
      <c r="C21" s="313">
        <v>4864997</v>
      </c>
      <c r="D21" s="325" t="s">
        <v>12</v>
      </c>
      <c r="E21" s="306" t="s">
        <v>321</v>
      </c>
      <c r="F21" s="313">
        <v>-1000</v>
      </c>
      <c r="G21" s="318">
        <v>21341</v>
      </c>
      <c r="H21" s="319">
        <v>20951</v>
      </c>
      <c r="I21" s="319">
        <f>G21-H21</f>
        <v>390</v>
      </c>
      <c r="J21" s="319">
        <f>$F21*I21</f>
        <v>-390000</v>
      </c>
      <c r="K21" s="320">
        <f>J21/1000000</f>
        <v>-0.39</v>
      </c>
      <c r="L21" s="318">
        <v>996932</v>
      </c>
      <c r="M21" s="319">
        <v>996941</v>
      </c>
      <c r="N21" s="319">
        <f>L21-M21</f>
        <v>-9</v>
      </c>
      <c r="O21" s="319">
        <f>$F21*N21</f>
        <v>9000</v>
      </c>
      <c r="P21" s="320">
        <f>O21/1000000</f>
        <v>0.009</v>
      </c>
      <c r="Q21" s="438"/>
    </row>
    <row r="22" spans="1:17" ht="13.5" customHeight="1">
      <c r="A22" s="263">
        <v>10</v>
      </c>
      <c r="B22" s="322" t="s">
        <v>22</v>
      </c>
      <c r="C22" s="313">
        <v>5295166</v>
      </c>
      <c r="D22" s="325" t="s">
        <v>12</v>
      </c>
      <c r="E22" s="306" t="s">
        <v>321</v>
      </c>
      <c r="F22" s="313">
        <v>-500</v>
      </c>
      <c r="G22" s="318">
        <v>351</v>
      </c>
      <c r="H22" s="319">
        <v>10</v>
      </c>
      <c r="I22" s="319">
        <f>G22-H22</f>
        <v>341</v>
      </c>
      <c r="J22" s="319">
        <f>$F22*I22</f>
        <v>-170500</v>
      </c>
      <c r="K22" s="320">
        <f>J22/1000000</f>
        <v>-0.1705</v>
      </c>
      <c r="L22" s="318">
        <v>814281</v>
      </c>
      <c r="M22" s="319">
        <v>814293</v>
      </c>
      <c r="N22" s="319">
        <f>L22-M22</f>
        <v>-12</v>
      </c>
      <c r="O22" s="319">
        <f>$F22*N22</f>
        <v>6000</v>
      </c>
      <c r="P22" s="320">
        <f>O22/1000000</f>
        <v>0.006</v>
      </c>
      <c r="Q22" s="429"/>
    </row>
    <row r="23" spans="1:17" ht="13.5" customHeight="1">
      <c r="A23" s="263"/>
      <c r="B23" s="322"/>
      <c r="C23" s="313"/>
      <c r="D23" s="325"/>
      <c r="E23" s="306"/>
      <c r="F23" s="313">
        <v>-500</v>
      </c>
      <c r="G23" s="318">
        <v>46186</v>
      </c>
      <c r="H23" s="319">
        <v>46189</v>
      </c>
      <c r="I23" s="319">
        <f>G23-H23</f>
        <v>-3</v>
      </c>
      <c r="J23" s="319">
        <f>$F23*I23</f>
        <v>1500</v>
      </c>
      <c r="K23" s="320">
        <f>J23/1000000</f>
        <v>0.0015</v>
      </c>
      <c r="L23" s="318"/>
      <c r="M23" s="319"/>
      <c r="N23" s="319"/>
      <c r="O23" s="319"/>
      <c r="P23" s="320"/>
      <c r="Q23" s="429"/>
    </row>
    <row r="24" spans="1:17" ht="13.5" customHeight="1">
      <c r="A24" s="263"/>
      <c r="B24" s="323" t="s">
        <v>23</v>
      </c>
      <c r="C24" s="313"/>
      <c r="D24" s="326"/>
      <c r="E24" s="306"/>
      <c r="F24" s="313"/>
      <c r="G24" s="318"/>
      <c r="H24" s="319"/>
      <c r="I24" s="319"/>
      <c r="J24" s="319"/>
      <c r="K24" s="320"/>
      <c r="L24" s="318"/>
      <c r="M24" s="319"/>
      <c r="N24" s="319"/>
      <c r="O24" s="319"/>
      <c r="P24" s="320"/>
      <c r="Q24" s="429"/>
    </row>
    <row r="25" spans="1:17" ht="13.5" customHeight="1">
      <c r="A25" s="263">
        <v>11</v>
      </c>
      <c r="B25" s="322" t="s">
        <v>14</v>
      </c>
      <c r="C25" s="313">
        <v>4864930</v>
      </c>
      <c r="D25" s="325" t="s">
        <v>12</v>
      </c>
      <c r="E25" s="306" t="s">
        <v>321</v>
      </c>
      <c r="F25" s="313">
        <v>-1000</v>
      </c>
      <c r="G25" s="318">
        <v>4224</v>
      </c>
      <c r="H25" s="319">
        <v>4328</v>
      </c>
      <c r="I25" s="319">
        <f aca="true" t="shared" si="6" ref="I25:I30">G25-H25</f>
        <v>-104</v>
      </c>
      <c r="J25" s="319">
        <f aca="true" t="shared" si="7" ref="J25:J30">$F25*I25</f>
        <v>104000</v>
      </c>
      <c r="K25" s="320">
        <f aca="true" t="shared" si="8" ref="K25:K30">J25/1000000</f>
        <v>0.104</v>
      </c>
      <c r="L25" s="318">
        <v>998333</v>
      </c>
      <c r="M25" s="319">
        <v>998341</v>
      </c>
      <c r="N25" s="319">
        <f aca="true" t="shared" si="9" ref="N25:N30">L25-M25</f>
        <v>-8</v>
      </c>
      <c r="O25" s="319">
        <f aca="true" t="shared" si="10" ref="O25:O30">$F25*N25</f>
        <v>8000</v>
      </c>
      <c r="P25" s="320">
        <f aca="true" t="shared" si="11" ref="P25:P30">O25/1000000</f>
        <v>0.008</v>
      </c>
      <c r="Q25" s="439"/>
    </row>
    <row r="26" spans="1:17" ht="13.5" customHeight="1">
      <c r="A26" s="263">
        <v>12</v>
      </c>
      <c r="B26" s="322" t="s">
        <v>24</v>
      </c>
      <c r="C26" s="313">
        <v>5128411</v>
      </c>
      <c r="D26" s="325" t="s">
        <v>12</v>
      </c>
      <c r="E26" s="306" t="s">
        <v>321</v>
      </c>
      <c r="F26" s="313">
        <v>-1000</v>
      </c>
      <c r="G26" s="318">
        <v>16567</v>
      </c>
      <c r="H26" s="319">
        <v>16201</v>
      </c>
      <c r="I26" s="319">
        <f>G26-H26</f>
        <v>366</v>
      </c>
      <c r="J26" s="319">
        <f>$F26*I26</f>
        <v>-366000</v>
      </c>
      <c r="K26" s="320">
        <f>J26/1000000</f>
        <v>-0.366</v>
      </c>
      <c r="L26" s="318">
        <v>999604</v>
      </c>
      <c r="M26" s="319">
        <v>999604</v>
      </c>
      <c r="N26" s="319">
        <f>L26-M26</f>
        <v>0</v>
      </c>
      <c r="O26" s="319">
        <f>$F26*N26</f>
        <v>0</v>
      </c>
      <c r="P26" s="320">
        <f>O26/1000000</f>
        <v>0</v>
      </c>
      <c r="Q26" s="439"/>
    </row>
    <row r="27" spans="1:17" ht="13.5" customHeight="1">
      <c r="A27" s="263">
        <v>13</v>
      </c>
      <c r="B27" s="322" t="s">
        <v>21</v>
      </c>
      <c r="C27" s="313">
        <v>4864922</v>
      </c>
      <c r="D27" s="325" t="s">
        <v>12</v>
      </c>
      <c r="E27" s="306" t="s">
        <v>321</v>
      </c>
      <c r="F27" s="313">
        <v>-1000</v>
      </c>
      <c r="G27" s="318">
        <v>54661</v>
      </c>
      <c r="H27" s="319">
        <v>54604</v>
      </c>
      <c r="I27" s="319">
        <f t="shared" si="6"/>
        <v>57</v>
      </c>
      <c r="J27" s="319">
        <f t="shared" si="7"/>
        <v>-57000</v>
      </c>
      <c r="K27" s="320">
        <f t="shared" si="8"/>
        <v>-0.057</v>
      </c>
      <c r="L27" s="318">
        <v>996584</v>
      </c>
      <c r="M27" s="319">
        <v>996584</v>
      </c>
      <c r="N27" s="319">
        <f t="shared" si="9"/>
        <v>0</v>
      </c>
      <c r="O27" s="319">
        <f t="shared" si="10"/>
        <v>0</v>
      </c>
      <c r="P27" s="320">
        <f t="shared" si="11"/>
        <v>0</v>
      </c>
      <c r="Q27" s="438"/>
    </row>
    <row r="28" spans="1:17" ht="13.5" customHeight="1">
      <c r="A28" s="263">
        <v>14</v>
      </c>
      <c r="B28" s="322" t="s">
        <v>22</v>
      </c>
      <c r="C28" s="313">
        <v>40001535</v>
      </c>
      <c r="D28" s="325" t="s">
        <v>12</v>
      </c>
      <c r="E28" s="306" t="s">
        <v>321</v>
      </c>
      <c r="F28" s="313">
        <v>-1</v>
      </c>
      <c r="G28" s="318">
        <v>30886</v>
      </c>
      <c r="H28" s="319">
        <v>31174</v>
      </c>
      <c r="I28" s="319">
        <f t="shared" si="6"/>
        <v>-288</v>
      </c>
      <c r="J28" s="319">
        <f t="shared" si="7"/>
        <v>288</v>
      </c>
      <c r="K28" s="320">
        <f>J28/1000</f>
        <v>0.288</v>
      </c>
      <c r="L28" s="318">
        <v>99999723</v>
      </c>
      <c r="M28" s="319">
        <v>99999723</v>
      </c>
      <c r="N28" s="319">
        <f t="shared" si="9"/>
        <v>0</v>
      </c>
      <c r="O28" s="319">
        <f t="shared" si="10"/>
        <v>0</v>
      </c>
      <c r="P28" s="320">
        <f>O28/1000</f>
        <v>0</v>
      </c>
      <c r="Q28" s="438"/>
    </row>
    <row r="29" spans="1:17" ht="13.5" customHeight="1">
      <c r="A29" s="263">
        <v>15</v>
      </c>
      <c r="B29" s="322" t="s">
        <v>446</v>
      </c>
      <c r="C29" s="313">
        <v>4902494</v>
      </c>
      <c r="D29" s="325" t="s">
        <v>12</v>
      </c>
      <c r="E29" s="306" t="s">
        <v>321</v>
      </c>
      <c r="F29" s="313">
        <v>1000</v>
      </c>
      <c r="G29" s="318">
        <v>723688</v>
      </c>
      <c r="H29" s="319">
        <v>724686</v>
      </c>
      <c r="I29" s="319">
        <f t="shared" si="6"/>
        <v>-998</v>
      </c>
      <c r="J29" s="319">
        <f t="shared" si="7"/>
        <v>-998000</v>
      </c>
      <c r="K29" s="320">
        <f t="shared" si="8"/>
        <v>-0.998</v>
      </c>
      <c r="L29" s="318">
        <v>999747</v>
      </c>
      <c r="M29" s="319">
        <v>999747</v>
      </c>
      <c r="N29" s="319">
        <f t="shared" si="9"/>
        <v>0</v>
      </c>
      <c r="O29" s="319">
        <f t="shared" si="10"/>
        <v>0</v>
      </c>
      <c r="P29" s="320">
        <f t="shared" si="11"/>
        <v>0</v>
      </c>
      <c r="Q29" s="429"/>
    </row>
    <row r="30" spans="1:17" ht="13.5" customHeight="1">
      <c r="A30" s="263">
        <v>16</v>
      </c>
      <c r="B30" s="322" t="s">
        <v>445</v>
      </c>
      <c r="C30" s="313">
        <v>4902484</v>
      </c>
      <c r="D30" s="325" t="s">
        <v>12</v>
      </c>
      <c r="E30" s="306" t="s">
        <v>321</v>
      </c>
      <c r="F30" s="313">
        <v>500</v>
      </c>
      <c r="G30" s="318">
        <v>787194</v>
      </c>
      <c r="H30" s="319">
        <v>791252</v>
      </c>
      <c r="I30" s="319">
        <f t="shared" si="6"/>
        <v>-4058</v>
      </c>
      <c r="J30" s="319">
        <f t="shared" si="7"/>
        <v>-2029000</v>
      </c>
      <c r="K30" s="320">
        <f t="shared" si="8"/>
        <v>-2.029</v>
      </c>
      <c r="L30" s="318">
        <v>999991</v>
      </c>
      <c r="M30" s="319">
        <v>999991</v>
      </c>
      <c r="N30" s="319">
        <f t="shared" si="9"/>
        <v>0</v>
      </c>
      <c r="O30" s="319">
        <f t="shared" si="10"/>
        <v>0</v>
      </c>
      <c r="P30" s="320">
        <f t="shared" si="11"/>
        <v>0</v>
      </c>
      <c r="Q30" s="429"/>
    </row>
    <row r="31" spans="1:17" ht="13.5" customHeight="1">
      <c r="A31" s="263"/>
      <c r="B31" s="323" t="s">
        <v>410</v>
      </c>
      <c r="C31" s="313"/>
      <c r="D31" s="325"/>
      <c r="E31" s="306"/>
      <c r="F31" s="313"/>
      <c r="G31" s="318"/>
      <c r="H31" s="319"/>
      <c r="I31" s="319"/>
      <c r="J31" s="319"/>
      <c r="K31" s="320"/>
      <c r="L31" s="318"/>
      <c r="M31" s="319"/>
      <c r="N31" s="319"/>
      <c r="O31" s="319"/>
      <c r="P31" s="320"/>
      <c r="Q31" s="429"/>
    </row>
    <row r="32" spans="1:17" ht="13.5" customHeight="1">
      <c r="A32" s="263">
        <v>17</v>
      </c>
      <c r="B32" s="322" t="s">
        <v>14</v>
      </c>
      <c r="C32" s="313">
        <v>4864963</v>
      </c>
      <c r="D32" s="325" t="s">
        <v>12</v>
      </c>
      <c r="E32" s="306" t="s">
        <v>321</v>
      </c>
      <c r="F32" s="313">
        <v>-1000</v>
      </c>
      <c r="G32" s="318">
        <v>14960</v>
      </c>
      <c r="H32" s="319">
        <v>14982</v>
      </c>
      <c r="I32" s="319">
        <f>G32-H32</f>
        <v>-22</v>
      </c>
      <c r="J32" s="319">
        <f>$F32*I32</f>
        <v>22000</v>
      </c>
      <c r="K32" s="320">
        <f>J32/1000000</f>
        <v>0.022</v>
      </c>
      <c r="L32" s="318">
        <v>999254</v>
      </c>
      <c r="M32" s="319">
        <v>999360</v>
      </c>
      <c r="N32" s="319">
        <f>L32-M32</f>
        <v>-106</v>
      </c>
      <c r="O32" s="319">
        <f>$F32*N32</f>
        <v>106000</v>
      </c>
      <c r="P32" s="320">
        <f>O32/1000000</f>
        <v>0.106</v>
      </c>
      <c r="Q32" s="429"/>
    </row>
    <row r="33" spans="1:17" ht="13.5" customHeight="1">
      <c r="A33" s="263">
        <v>18</v>
      </c>
      <c r="B33" s="322" t="s">
        <v>15</v>
      </c>
      <c r="C33" s="313">
        <v>5128462</v>
      </c>
      <c r="D33" s="325" t="s">
        <v>12</v>
      </c>
      <c r="E33" s="306" t="s">
        <v>321</v>
      </c>
      <c r="F33" s="313">
        <v>-500</v>
      </c>
      <c r="G33" s="318">
        <v>77320</v>
      </c>
      <c r="H33" s="319">
        <v>77224</v>
      </c>
      <c r="I33" s="319">
        <f>G33-H33</f>
        <v>96</v>
      </c>
      <c r="J33" s="319">
        <f>$F33*I33</f>
        <v>-48000</v>
      </c>
      <c r="K33" s="320">
        <f>J33/1000000</f>
        <v>-0.048</v>
      </c>
      <c r="L33" s="318">
        <v>510</v>
      </c>
      <c r="M33" s="319">
        <v>646</v>
      </c>
      <c r="N33" s="319">
        <f>L33-M33</f>
        <v>-136</v>
      </c>
      <c r="O33" s="319">
        <f>$F33*N33</f>
        <v>68000</v>
      </c>
      <c r="P33" s="320">
        <f>O33/1000000</f>
        <v>0.068</v>
      </c>
      <c r="Q33" s="429"/>
    </row>
    <row r="34" spans="1:17" ht="13.5" customHeight="1">
      <c r="A34" s="263">
        <v>19</v>
      </c>
      <c r="B34" s="322" t="s">
        <v>16</v>
      </c>
      <c r="C34" s="313">
        <v>4865052</v>
      </c>
      <c r="D34" s="325" t="s">
        <v>12</v>
      </c>
      <c r="E34" s="306" t="s">
        <v>321</v>
      </c>
      <c r="F34" s="313">
        <v>-1000</v>
      </c>
      <c r="G34" s="318">
        <v>60415</v>
      </c>
      <c r="H34" s="319">
        <v>60310</v>
      </c>
      <c r="I34" s="319">
        <f>G34-H34</f>
        <v>105</v>
      </c>
      <c r="J34" s="319">
        <f>$F34*I34</f>
        <v>-105000</v>
      </c>
      <c r="K34" s="320">
        <f>J34/1000000</f>
        <v>-0.105</v>
      </c>
      <c r="L34" s="318">
        <v>999012</v>
      </c>
      <c r="M34" s="319">
        <v>999014</v>
      </c>
      <c r="N34" s="319">
        <f>L34-M34</f>
        <v>-2</v>
      </c>
      <c r="O34" s="319">
        <f>$F34*N34</f>
        <v>2000</v>
      </c>
      <c r="P34" s="320">
        <f>O34/1000000</f>
        <v>0.002</v>
      </c>
      <c r="Q34" s="429"/>
    </row>
    <row r="35" spans="1:17" ht="13.5" customHeight="1">
      <c r="A35" s="263"/>
      <c r="B35" s="323" t="s">
        <v>25</v>
      </c>
      <c r="C35" s="313"/>
      <c r="D35" s="326"/>
      <c r="E35" s="306"/>
      <c r="F35" s="313"/>
      <c r="G35" s="318"/>
      <c r="H35" s="319"/>
      <c r="I35" s="319"/>
      <c r="J35" s="319"/>
      <c r="K35" s="320"/>
      <c r="L35" s="318"/>
      <c r="M35" s="319"/>
      <c r="N35" s="319"/>
      <c r="O35" s="319"/>
      <c r="P35" s="320"/>
      <c r="Q35" s="429"/>
    </row>
    <row r="36" spans="1:17" ht="13.5" customHeight="1">
      <c r="A36" s="263">
        <v>20</v>
      </c>
      <c r="B36" s="322" t="s">
        <v>405</v>
      </c>
      <c r="C36" s="313">
        <v>4864836</v>
      </c>
      <c r="D36" s="325" t="s">
        <v>12</v>
      </c>
      <c r="E36" s="306" t="s">
        <v>321</v>
      </c>
      <c r="F36" s="313">
        <v>1000</v>
      </c>
      <c r="G36" s="318">
        <v>998646</v>
      </c>
      <c r="H36" s="319">
        <v>998644</v>
      </c>
      <c r="I36" s="319">
        <f aca="true" t="shared" si="12" ref="I36:I42">G36-H36</f>
        <v>2</v>
      </c>
      <c r="J36" s="319">
        <f aca="true" t="shared" si="13" ref="J36:J42">$F36*I36</f>
        <v>2000</v>
      </c>
      <c r="K36" s="320">
        <f aca="true" t="shared" si="14" ref="K36:K42">J36/1000000</f>
        <v>0.002</v>
      </c>
      <c r="L36" s="318">
        <v>987937</v>
      </c>
      <c r="M36" s="319">
        <v>988116</v>
      </c>
      <c r="N36" s="319">
        <f aca="true" t="shared" si="15" ref="N36:N42">L36-M36</f>
        <v>-179</v>
      </c>
      <c r="O36" s="319">
        <f aca="true" t="shared" si="16" ref="O36:O42">$F36*N36</f>
        <v>-179000</v>
      </c>
      <c r="P36" s="320">
        <f aca="true" t="shared" si="17" ref="P36:P42">O36/1000000</f>
        <v>-0.179</v>
      </c>
      <c r="Q36" s="455"/>
    </row>
    <row r="37" spans="1:17" ht="13.5" customHeight="1">
      <c r="A37" s="263">
        <v>21</v>
      </c>
      <c r="B37" s="322" t="s">
        <v>26</v>
      </c>
      <c r="C37" s="313">
        <v>4865182</v>
      </c>
      <c r="D37" s="325" t="s">
        <v>12</v>
      </c>
      <c r="E37" s="306" t="s">
        <v>321</v>
      </c>
      <c r="F37" s="313">
        <v>4000</v>
      </c>
      <c r="G37" s="318">
        <v>999593</v>
      </c>
      <c r="H37" s="319">
        <v>999592</v>
      </c>
      <c r="I37" s="319">
        <f t="shared" si="12"/>
        <v>1</v>
      </c>
      <c r="J37" s="319">
        <f t="shared" si="13"/>
        <v>4000</v>
      </c>
      <c r="K37" s="320">
        <f t="shared" si="14"/>
        <v>0.004</v>
      </c>
      <c r="L37" s="318">
        <v>999716</v>
      </c>
      <c r="M37" s="319">
        <v>999761</v>
      </c>
      <c r="N37" s="319">
        <f t="shared" si="15"/>
        <v>-45</v>
      </c>
      <c r="O37" s="319">
        <f t="shared" si="16"/>
        <v>-180000</v>
      </c>
      <c r="P37" s="320">
        <f t="shared" si="17"/>
        <v>-0.18</v>
      </c>
      <c r="Q37" s="429"/>
    </row>
    <row r="38" spans="1:17" ht="13.5" customHeight="1">
      <c r="A38" s="263">
        <v>22</v>
      </c>
      <c r="B38" s="322" t="s">
        <v>27</v>
      </c>
      <c r="C38" s="313">
        <v>4864880</v>
      </c>
      <c r="D38" s="325" t="s">
        <v>12</v>
      </c>
      <c r="E38" s="306" t="s">
        <v>321</v>
      </c>
      <c r="F38" s="313">
        <v>500</v>
      </c>
      <c r="G38" s="318">
        <v>1993</v>
      </c>
      <c r="H38" s="319">
        <v>1988</v>
      </c>
      <c r="I38" s="319">
        <f t="shared" si="12"/>
        <v>5</v>
      </c>
      <c r="J38" s="319">
        <f t="shared" si="13"/>
        <v>2500</v>
      </c>
      <c r="K38" s="320">
        <f t="shared" si="14"/>
        <v>0.0025</v>
      </c>
      <c r="L38" s="318">
        <v>15600</v>
      </c>
      <c r="M38" s="319">
        <v>15236</v>
      </c>
      <c r="N38" s="319">
        <f t="shared" si="15"/>
        <v>364</v>
      </c>
      <c r="O38" s="319">
        <f t="shared" si="16"/>
        <v>182000</v>
      </c>
      <c r="P38" s="320">
        <f t="shared" si="17"/>
        <v>0.182</v>
      </c>
      <c r="Q38" s="429"/>
    </row>
    <row r="39" spans="1:17" ht="13.5" customHeight="1">
      <c r="A39" s="263">
        <v>23</v>
      </c>
      <c r="B39" s="322" t="s">
        <v>28</v>
      </c>
      <c r="C39" s="313">
        <v>5295128</v>
      </c>
      <c r="D39" s="325" t="s">
        <v>12</v>
      </c>
      <c r="E39" s="306" t="s">
        <v>321</v>
      </c>
      <c r="F39" s="313">
        <v>50</v>
      </c>
      <c r="G39" s="318">
        <v>91190</v>
      </c>
      <c r="H39" s="319">
        <v>91111</v>
      </c>
      <c r="I39" s="319">
        <f t="shared" si="12"/>
        <v>79</v>
      </c>
      <c r="J39" s="319">
        <f t="shared" si="13"/>
        <v>3950</v>
      </c>
      <c r="K39" s="320">
        <f t="shared" si="14"/>
        <v>0.00395</v>
      </c>
      <c r="L39" s="318">
        <v>244134</v>
      </c>
      <c r="M39" s="319">
        <v>239838</v>
      </c>
      <c r="N39" s="319">
        <f t="shared" si="15"/>
        <v>4296</v>
      </c>
      <c r="O39" s="319">
        <f t="shared" si="16"/>
        <v>214800</v>
      </c>
      <c r="P39" s="320">
        <f t="shared" si="17"/>
        <v>0.2148</v>
      </c>
      <c r="Q39" s="429"/>
    </row>
    <row r="40" spans="1:17" ht="13.5" customHeight="1">
      <c r="A40" s="263">
        <v>24</v>
      </c>
      <c r="B40" s="322" t="s">
        <v>29</v>
      </c>
      <c r="C40" s="313">
        <v>4864865</v>
      </c>
      <c r="D40" s="325" t="s">
        <v>12</v>
      </c>
      <c r="E40" s="306" t="s">
        <v>321</v>
      </c>
      <c r="F40" s="313">
        <v>1000</v>
      </c>
      <c r="G40" s="318">
        <v>998589</v>
      </c>
      <c r="H40" s="319">
        <v>998594</v>
      </c>
      <c r="I40" s="319">
        <f t="shared" si="12"/>
        <v>-5</v>
      </c>
      <c r="J40" s="319">
        <f t="shared" si="13"/>
        <v>-5000</v>
      </c>
      <c r="K40" s="320">
        <f t="shared" si="14"/>
        <v>-0.005</v>
      </c>
      <c r="L40" s="318">
        <v>994980</v>
      </c>
      <c r="M40" s="319">
        <v>995362</v>
      </c>
      <c r="N40" s="319">
        <f t="shared" si="15"/>
        <v>-382</v>
      </c>
      <c r="O40" s="319">
        <f t="shared" si="16"/>
        <v>-382000</v>
      </c>
      <c r="P40" s="320">
        <f t="shared" si="17"/>
        <v>-0.382</v>
      </c>
      <c r="Q40" s="439"/>
    </row>
    <row r="41" spans="1:17" ht="13.5" customHeight="1">
      <c r="A41" s="263">
        <v>25</v>
      </c>
      <c r="B41" s="322" t="s">
        <v>347</v>
      </c>
      <c r="C41" s="313">
        <v>4864873</v>
      </c>
      <c r="D41" s="325" t="s">
        <v>12</v>
      </c>
      <c r="E41" s="306" t="s">
        <v>321</v>
      </c>
      <c r="F41" s="313">
        <v>1000</v>
      </c>
      <c r="G41" s="318">
        <v>999159</v>
      </c>
      <c r="H41" s="319">
        <v>999155</v>
      </c>
      <c r="I41" s="319">
        <f t="shared" si="12"/>
        <v>4</v>
      </c>
      <c r="J41" s="319">
        <f t="shared" si="13"/>
        <v>4000</v>
      </c>
      <c r="K41" s="320">
        <f t="shared" si="14"/>
        <v>0.004</v>
      </c>
      <c r="L41" s="318">
        <v>996344</v>
      </c>
      <c r="M41" s="319">
        <v>996922</v>
      </c>
      <c r="N41" s="319">
        <f t="shared" si="15"/>
        <v>-578</v>
      </c>
      <c r="O41" s="319">
        <f t="shared" si="16"/>
        <v>-578000</v>
      </c>
      <c r="P41" s="320">
        <f t="shared" si="17"/>
        <v>-0.578</v>
      </c>
      <c r="Q41" s="438"/>
    </row>
    <row r="42" spans="1:17" ht="13.5" customHeight="1">
      <c r="A42" s="263">
        <v>26</v>
      </c>
      <c r="B42" s="322" t="s">
        <v>387</v>
      </c>
      <c r="C42" s="313">
        <v>5295124</v>
      </c>
      <c r="D42" s="325" t="s">
        <v>12</v>
      </c>
      <c r="E42" s="306" t="s">
        <v>321</v>
      </c>
      <c r="F42" s="313">
        <v>100</v>
      </c>
      <c r="G42" s="318">
        <v>29821</v>
      </c>
      <c r="H42" s="319">
        <v>29757</v>
      </c>
      <c r="I42" s="319">
        <f t="shared" si="12"/>
        <v>64</v>
      </c>
      <c r="J42" s="319">
        <f t="shared" si="13"/>
        <v>6400</v>
      </c>
      <c r="K42" s="320">
        <f t="shared" si="14"/>
        <v>0.0064</v>
      </c>
      <c r="L42" s="318">
        <v>194767</v>
      </c>
      <c r="M42" s="319">
        <v>194185</v>
      </c>
      <c r="N42" s="319">
        <f t="shared" si="15"/>
        <v>582</v>
      </c>
      <c r="O42" s="319">
        <f t="shared" si="16"/>
        <v>58200</v>
      </c>
      <c r="P42" s="320">
        <f t="shared" si="17"/>
        <v>0.0582</v>
      </c>
      <c r="Q42" s="438"/>
    </row>
    <row r="43" spans="1:17" ht="13.5" customHeight="1">
      <c r="A43" s="263"/>
      <c r="B43" s="324" t="s">
        <v>30</v>
      </c>
      <c r="C43" s="313"/>
      <c r="D43" s="325"/>
      <c r="E43" s="306"/>
      <c r="F43" s="313"/>
      <c r="G43" s="318"/>
      <c r="H43" s="319"/>
      <c r="I43" s="319"/>
      <c r="J43" s="319"/>
      <c r="K43" s="320"/>
      <c r="L43" s="318"/>
      <c r="M43" s="319"/>
      <c r="N43" s="319"/>
      <c r="O43" s="319"/>
      <c r="P43" s="320"/>
      <c r="Q43" s="429"/>
    </row>
    <row r="44" spans="1:17" ht="13.5" customHeight="1">
      <c r="A44" s="263">
        <v>27</v>
      </c>
      <c r="B44" s="322" t="s">
        <v>344</v>
      </c>
      <c r="C44" s="313">
        <v>5128473</v>
      </c>
      <c r="D44" s="325" t="s">
        <v>12</v>
      </c>
      <c r="E44" s="306" t="s">
        <v>321</v>
      </c>
      <c r="F44" s="313">
        <v>1000</v>
      </c>
      <c r="G44" s="318">
        <v>986556</v>
      </c>
      <c r="H44" s="319">
        <v>986659</v>
      </c>
      <c r="I44" s="319">
        <f>G44-H44</f>
        <v>-103</v>
      </c>
      <c r="J44" s="319">
        <f>$F44*I44</f>
        <v>-103000</v>
      </c>
      <c r="K44" s="320">
        <f>J44/1000000</f>
        <v>-0.103</v>
      </c>
      <c r="L44" s="318">
        <v>997985</v>
      </c>
      <c r="M44" s="319">
        <v>997984</v>
      </c>
      <c r="N44" s="319">
        <f>L44-M44</f>
        <v>1</v>
      </c>
      <c r="O44" s="319">
        <f>$F44*N44</f>
        <v>1000</v>
      </c>
      <c r="P44" s="320">
        <f>O44/1000000</f>
        <v>0.001</v>
      </c>
      <c r="Q44" s="438"/>
    </row>
    <row r="45" spans="1:17" ht="13.5" customHeight="1">
      <c r="A45" s="263">
        <v>28</v>
      </c>
      <c r="B45" s="322" t="s">
        <v>345</v>
      </c>
      <c r="C45" s="313">
        <v>4902482</v>
      </c>
      <c r="D45" s="325" t="s">
        <v>12</v>
      </c>
      <c r="E45" s="306" t="s">
        <v>321</v>
      </c>
      <c r="F45" s="313">
        <v>500</v>
      </c>
      <c r="G45" s="318">
        <v>903006</v>
      </c>
      <c r="H45" s="319">
        <v>903212</v>
      </c>
      <c r="I45" s="319">
        <f>G45-H45</f>
        <v>-206</v>
      </c>
      <c r="J45" s="319">
        <f>$F45*I45</f>
        <v>-103000</v>
      </c>
      <c r="K45" s="320">
        <f>J45/1000000</f>
        <v>-0.103</v>
      </c>
      <c r="L45" s="318">
        <v>999436</v>
      </c>
      <c r="M45" s="319">
        <v>999491</v>
      </c>
      <c r="N45" s="319">
        <f>L45-M45</f>
        <v>-55</v>
      </c>
      <c r="O45" s="319">
        <f>$F45*N45</f>
        <v>-27500</v>
      </c>
      <c r="P45" s="320">
        <f>O45/1000000</f>
        <v>-0.0275</v>
      </c>
      <c r="Q45" s="438"/>
    </row>
    <row r="46" spans="1:17" ht="13.5" customHeight="1">
      <c r="A46" s="263">
        <v>29</v>
      </c>
      <c r="B46" s="322" t="s">
        <v>31</v>
      </c>
      <c r="C46" s="313">
        <v>4864791</v>
      </c>
      <c r="D46" s="325" t="s">
        <v>12</v>
      </c>
      <c r="E46" s="306" t="s">
        <v>321</v>
      </c>
      <c r="F46" s="313">
        <v>266.67</v>
      </c>
      <c r="G46" s="318">
        <v>993192</v>
      </c>
      <c r="H46" s="319">
        <v>993261</v>
      </c>
      <c r="I46" s="264">
        <f>G46-H46</f>
        <v>-69</v>
      </c>
      <c r="J46" s="264">
        <f>$F46*I46</f>
        <v>-18400.23</v>
      </c>
      <c r="K46" s="735">
        <f>J46/1000000</f>
        <v>-0.01840023</v>
      </c>
      <c r="L46" s="318">
        <v>213</v>
      </c>
      <c r="M46" s="319">
        <v>185</v>
      </c>
      <c r="N46" s="264">
        <f>L46-M46</f>
        <v>28</v>
      </c>
      <c r="O46" s="264">
        <f>$F46*N46</f>
        <v>7466.76</v>
      </c>
      <c r="P46" s="735">
        <f>O46/1000000</f>
        <v>0.00746676</v>
      </c>
      <c r="Q46" s="455"/>
    </row>
    <row r="47" spans="1:17" ht="13.5" customHeight="1">
      <c r="A47" s="263">
        <v>30</v>
      </c>
      <c r="B47" s="322" t="s">
        <v>32</v>
      </c>
      <c r="C47" s="313">
        <v>4864867</v>
      </c>
      <c r="D47" s="325" t="s">
        <v>12</v>
      </c>
      <c r="E47" s="306" t="s">
        <v>321</v>
      </c>
      <c r="F47" s="313">
        <v>500</v>
      </c>
      <c r="G47" s="318">
        <v>2200</v>
      </c>
      <c r="H47" s="319">
        <v>2190</v>
      </c>
      <c r="I47" s="319">
        <f>G47-H47</f>
        <v>10</v>
      </c>
      <c r="J47" s="319">
        <f>$F47*I47</f>
        <v>5000</v>
      </c>
      <c r="K47" s="320">
        <f>J47/1000000</f>
        <v>0.005</v>
      </c>
      <c r="L47" s="318">
        <v>1584</v>
      </c>
      <c r="M47" s="319">
        <v>1453</v>
      </c>
      <c r="N47" s="319">
        <f>L47-M47</f>
        <v>131</v>
      </c>
      <c r="O47" s="319">
        <f>$F47*N47</f>
        <v>65500</v>
      </c>
      <c r="P47" s="320">
        <f>O47/1000000</f>
        <v>0.0655</v>
      </c>
      <c r="Q47" s="429"/>
    </row>
    <row r="48" spans="1:17" ht="13.5" customHeight="1">
      <c r="A48" s="263"/>
      <c r="B48" s="323" t="s">
        <v>33</v>
      </c>
      <c r="C48" s="313"/>
      <c r="D48" s="326"/>
      <c r="E48" s="306"/>
      <c r="F48" s="313"/>
      <c r="G48" s="318"/>
      <c r="H48" s="319"/>
      <c r="I48" s="319"/>
      <c r="J48" s="319"/>
      <c r="K48" s="320"/>
      <c r="L48" s="318"/>
      <c r="M48" s="319"/>
      <c r="N48" s="319"/>
      <c r="O48" s="319"/>
      <c r="P48" s="320"/>
      <c r="Q48" s="429"/>
    </row>
    <row r="49" spans="1:17" ht="13.5" customHeight="1">
      <c r="A49" s="263">
        <v>31</v>
      </c>
      <c r="B49" s="322" t="s">
        <v>34</v>
      </c>
      <c r="C49" s="313">
        <v>4865041</v>
      </c>
      <c r="D49" s="325" t="s">
        <v>12</v>
      </c>
      <c r="E49" s="306" t="s">
        <v>321</v>
      </c>
      <c r="F49" s="313">
        <v>-1000</v>
      </c>
      <c r="G49" s="318">
        <v>54801</v>
      </c>
      <c r="H49" s="319">
        <v>54811</v>
      </c>
      <c r="I49" s="319">
        <f>G49-H49</f>
        <v>-10</v>
      </c>
      <c r="J49" s="319">
        <f>$F49*I49</f>
        <v>10000</v>
      </c>
      <c r="K49" s="320">
        <f>J49/1000000</f>
        <v>0.01</v>
      </c>
      <c r="L49" s="318">
        <v>996165</v>
      </c>
      <c r="M49" s="319">
        <v>996452</v>
      </c>
      <c r="N49" s="319">
        <f>L49-M49</f>
        <v>-287</v>
      </c>
      <c r="O49" s="319">
        <f>$F49*N49</f>
        <v>287000</v>
      </c>
      <c r="P49" s="320">
        <f>O49/1000000</f>
        <v>0.287</v>
      </c>
      <c r="Q49" s="429"/>
    </row>
    <row r="50" spans="1:17" ht="13.5" customHeight="1">
      <c r="A50" s="263">
        <v>32</v>
      </c>
      <c r="B50" s="322" t="s">
        <v>15</v>
      </c>
      <c r="C50" s="313">
        <v>5295182</v>
      </c>
      <c r="D50" s="325" t="s">
        <v>12</v>
      </c>
      <c r="E50" s="306" t="s">
        <v>321</v>
      </c>
      <c r="F50" s="313">
        <v>-500</v>
      </c>
      <c r="G50" s="318">
        <v>303116</v>
      </c>
      <c r="H50" s="319">
        <v>303108</v>
      </c>
      <c r="I50" s="319">
        <f>G50-H50</f>
        <v>8</v>
      </c>
      <c r="J50" s="319">
        <f>$F50*I50</f>
        <v>-4000</v>
      </c>
      <c r="K50" s="320">
        <f>J50/1000000</f>
        <v>-0.004</v>
      </c>
      <c r="L50" s="318">
        <v>17180</v>
      </c>
      <c r="M50" s="319">
        <v>17435</v>
      </c>
      <c r="N50" s="319">
        <f>L50-M50</f>
        <v>-255</v>
      </c>
      <c r="O50" s="319">
        <f>$F50*N50</f>
        <v>127500</v>
      </c>
      <c r="P50" s="320">
        <f>O50/1000000</f>
        <v>0.1275</v>
      </c>
      <c r="Q50" s="426"/>
    </row>
    <row r="51" spans="1:17" ht="13.5" customHeight="1">
      <c r="A51" s="264">
        <v>33</v>
      </c>
      <c r="B51" s="322" t="s">
        <v>16</v>
      </c>
      <c r="C51" s="313">
        <v>4864788</v>
      </c>
      <c r="D51" s="325" t="s">
        <v>12</v>
      </c>
      <c r="E51" s="306" t="s">
        <v>321</v>
      </c>
      <c r="F51" s="313">
        <v>-2000</v>
      </c>
      <c r="G51" s="318">
        <v>22479</v>
      </c>
      <c r="H51" s="319">
        <v>22375</v>
      </c>
      <c r="I51" s="319">
        <f>G51-H51</f>
        <v>104</v>
      </c>
      <c r="J51" s="319">
        <f>$F51*I51</f>
        <v>-208000</v>
      </c>
      <c r="K51" s="320">
        <f>J51/1000000</f>
        <v>-0.208</v>
      </c>
      <c r="L51" s="318">
        <v>999512</v>
      </c>
      <c r="M51" s="319">
        <v>999498</v>
      </c>
      <c r="N51" s="319">
        <f>L51-M51</f>
        <v>14</v>
      </c>
      <c r="O51" s="319">
        <f>$F51*N51</f>
        <v>-28000</v>
      </c>
      <c r="P51" s="320">
        <f>O51/1000000</f>
        <v>-0.028</v>
      </c>
      <c r="Q51" s="426"/>
    </row>
    <row r="52" spans="1:17" ht="13.5" customHeight="1">
      <c r="A52" s="264"/>
      <c r="B52" s="323" t="s">
        <v>35</v>
      </c>
      <c r="C52" s="313"/>
      <c r="D52" s="326"/>
      <c r="E52" s="306"/>
      <c r="F52" s="313"/>
      <c r="G52" s="318"/>
      <c r="H52" s="319"/>
      <c r="I52" s="319"/>
      <c r="J52" s="319"/>
      <c r="K52" s="320"/>
      <c r="L52" s="318"/>
      <c r="M52" s="319"/>
      <c r="N52" s="319"/>
      <c r="O52" s="319"/>
      <c r="P52" s="320"/>
      <c r="Q52" s="429"/>
    </row>
    <row r="53" spans="1:17" ht="13.5" customHeight="1">
      <c r="A53" s="263">
        <v>34</v>
      </c>
      <c r="B53" s="322" t="s">
        <v>36</v>
      </c>
      <c r="C53" s="313">
        <v>4864911</v>
      </c>
      <c r="D53" s="325" t="s">
        <v>12</v>
      </c>
      <c r="E53" s="306" t="s">
        <v>321</v>
      </c>
      <c r="F53" s="313">
        <v>-1000</v>
      </c>
      <c r="G53" s="318">
        <v>73189</v>
      </c>
      <c r="H53" s="319">
        <v>72676</v>
      </c>
      <c r="I53" s="319">
        <f>G53-H53</f>
        <v>513</v>
      </c>
      <c r="J53" s="319">
        <f>$F53*I53</f>
        <v>-513000</v>
      </c>
      <c r="K53" s="320">
        <f>J53/1000000</f>
        <v>-0.513</v>
      </c>
      <c r="L53" s="318">
        <v>997084</v>
      </c>
      <c r="M53" s="319">
        <v>997206</v>
      </c>
      <c r="N53" s="319">
        <f>L53-M53</f>
        <v>-122</v>
      </c>
      <c r="O53" s="319">
        <f>$F53*N53</f>
        <v>122000</v>
      </c>
      <c r="P53" s="320">
        <f>O53/1000000</f>
        <v>0.122</v>
      </c>
      <c r="Q53" s="429"/>
    </row>
    <row r="54" spans="1:17" ht="13.5" customHeight="1">
      <c r="A54" s="263"/>
      <c r="B54" s="323" t="s">
        <v>355</v>
      </c>
      <c r="C54" s="313"/>
      <c r="D54" s="325"/>
      <c r="E54" s="306"/>
      <c r="F54" s="313"/>
      <c r="G54" s="318"/>
      <c r="H54" s="319"/>
      <c r="I54" s="319"/>
      <c r="J54" s="319"/>
      <c r="K54" s="320"/>
      <c r="L54" s="318"/>
      <c r="M54" s="319"/>
      <c r="N54" s="319"/>
      <c r="O54" s="319"/>
      <c r="P54" s="320"/>
      <c r="Q54" s="429"/>
    </row>
    <row r="55" spans="1:17" ht="13.5" customHeight="1">
      <c r="A55" s="263">
        <v>35</v>
      </c>
      <c r="B55" s="322" t="s">
        <v>404</v>
      </c>
      <c r="C55" s="313">
        <v>4864892</v>
      </c>
      <c r="D55" s="325" t="s">
        <v>12</v>
      </c>
      <c r="E55" s="306" t="s">
        <v>321</v>
      </c>
      <c r="F55" s="313">
        <v>-4000</v>
      </c>
      <c r="G55" s="318">
        <v>3099</v>
      </c>
      <c r="H55" s="319">
        <v>2242</v>
      </c>
      <c r="I55" s="319">
        <f>G55-H55</f>
        <v>857</v>
      </c>
      <c r="J55" s="319">
        <f>$F55*I55</f>
        <v>-3428000</v>
      </c>
      <c r="K55" s="320">
        <f>J55/1000000</f>
        <v>-3.428</v>
      </c>
      <c r="L55" s="318">
        <v>0</v>
      </c>
      <c r="M55" s="319">
        <v>0</v>
      </c>
      <c r="N55" s="319">
        <f>L55-M55</f>
        <v>0</v>
      </c>
      <c r="O55" s="319">
        <f>$F55*N55</f>
        <v>0</v>
      </c>
      <c r="P55" s="320">
        <f>O55/1000000</f>
        <v>0</v>
      </c>
      <c r="Q55" s="429"/>
    </row>
    <row r="56" spans="1:17" ht="13.5" customHeight="1">
      <c r="A56" s="263">
        <v>36</v>
      </c>
      <c r="B56" s="322" t="s">
        <v>362</v>
      </c>
      <c r="C56" s="313">
        <v>4864992</v>
      </c>
      <c r="D56" s="325" t="s">
        <v>12</v>
      </c>
      <c r="E56" s="306" t="s">
        <v>321</v>
      </c>
      <c r="F56" s="313">
        <v>-1000</v>
      </c>
      <c r="G56" s="318">
        <v>150272</v>
      </c>
      <c r="H56" s="319">
        <v>148495</v>
      </c>
      <c r="I56" s="319">
        <f>G56-H56</f>
        <v>1777</v>
      </c>
      <c r="J56" s="319">
        <f>$F56*I56</f>
        <v>-1777000</v>
      </c>
      <c r="K56" s="320">
        <f>J56/1000000</f>
        <v>-1.777</v>
      </c>
      <c r="L56" s="318">
        <v>998448</v>
      </c>
      <c r="M56" s="319">
        <v>998448</v>
      </c>
      <c r="N56" s="319">
        <f>L56-M56</f>
        <v>0</v>
      </c>
      <c r="O56" s="319">
        <f>$F56*N56</f>
        <v>0</v>
      </c>
      <c r="P56" s="320">
        <f>O56/1000000</f>
        <v>0</v>
      </c>
      <c r="Q56" s="716"/>
    </row>
    <row r="57" spans="1:17" ht="13.5" customHeight="1">
      <c r="A57" s="263">
        <v>37</v>
      </c>
      <c r="B57" s="322" t="s">
        <v>356</v>
      </c>
      <c r="C57" s="313">
        <v>4864827</v>
      </c>
      <c r="D57" s="325" t="s">
        <v>12</v>
      </c>
      <c r="E57" s="306" t="s">
        <v>321</v>
      </c>
      <c r="F57" s="313">
        <v>-333.33</v>
      </c>
      <c r="G57" s="318">
        <v>261786</v>
      </c>
      <c r="H57" s="319">
        <v>253099</v>
      </c>
      <c r="I57" s="319">
        <f>G57-H57</f>
        <v>8687</v>
      </c>
      <c r="J57" s="319">
        <f>$F57*I57</f>
        <v>-2895637.71</v>
      </c>
      <c r="K57" s="320">
        <f>J57/1000000</f>
        <v>-2.89563771</v>
      </c>
      <c r="L57" s="318">
        <v>245</v>
      </c>
      <c r="M57" s="319">
        <v>245</v>
      </c>
      <c r="N57" s="319">
        <f>L57-M57</f>
        <v>0</v>
      </c>
      <c r="O57" s="319">
        <f>$F57*N57</f>
        <v>0</v>
      </c>
      <c r="P57" s="320">
        <f>O57/1000000</f>
        <v>0</v>
      </c>
      <c r="Q57" s="716"/>
    </row>
    <row r="58" spans="1:17" ht="13.5" customHeight="1">
      <c r="A58" s="263">
        <v>38</v>
      </c>
      <c r="B58" s="322" t="s">
        <v>470</v>
      </c>
      <c r="C58" s="313">
        <v>5128449</v>
      </c>
      <c r="D58" s="325" t="s">
        <v>12</v>
      </c>
      <c r="E58" s="306" t="s">
        <v>321</v>
      </c>
      <c r="F58" s="313">
        <v>-2000</v>
      </c>
      <c r="G58" s="318">
        <v>22469</v>
      </c>
      <c r="H58" s="319">
        <v>20364</v>
      </c>
      <c r="I58" s="319">
        <f>G58-H58</f>
        <v>2105</v>
      </c>
      <c r="J58" s="319">
        <f>$F58*I58</f>
        <v>-4210000</v>
      </c>
      <c r="K58" s="320">
        <f>J58/1000000</f>
        <v>-4.21</v>
      </c>
      <c r="L58" s="318">
        <v>999997</v>
      </c>
      <c r="M58" s="319">
        <v>999997</v>
      </c>
      <c r="N58" s="319">
        <f>L58-M58</f>
        <v>0</v>
      </c>
      <c r="O58" s="319">
        <f>$F58*N58</f>
        <v>0</v>
      </c>
      <c r="P58" s="320">
        <f>O58/1000000</f>
        <v>0</v>
      </c>
      <c r="Q58" s="716"/>
    </row>
    <row r="59" spans="1:17" ht="13.5" customHeight="1">
      <c r="A59" s="263"/>
      <c r="B59" s="322"/>
      <c r="C59" s="313"/>
      <c r="D59" s="325"/>
      <c r="E59" s="306"/>
      <c r="F59" s="313"/>
      <c r="G59" s="318"/>
      <c r="H59" s="319"/>
      <c r="I59" s="319"/>
      <c r="J59" s="319"/>
      <c r="K59" s="320"/>
      <c r="L59" s="318"/>
      <c r="M59" s="319"/>
      <c r="N59" s="319"/>
      <c r="O59" s="319"/>
      <c r="P59" s="320"/>
      <c r="Q59" s="716"/>
    </row>
    <row r="60" spans="1:17" ht="13.5" customHeight="1">
      <c r="A60" s="263"/>
      <c r="B60" s="324" t="s">
        <v>376</v>
      </c>
      <c r="C60" s="313"/>
      <c r="D60" s="325"/>
      <c r="E60" s="306"/>
      <c r="F60" s="313"/>
      <c r="G60" s="318"/>
      <c r="H60" s="319"/>
      <c r="I60" s="319"/>
      <c r="J60" s="319"/>
      <c r="K60" s="320"/>
      <c r="L60" s="318"/>
      <c r="M60" s="319"/>
      <c r="N60" s="319"/>
      <c r="O60" s="319"/>
      <c r="P60" s="320"/>
      <c r="Q60" s="430"/>
    </row>
    <row r="61" spans="1:17" ht="13.5" customHeight="1">
      <c r="A61" s="263">
        <v>38</v>
      </c>
      <c r="B61" s="322" t="s">
        <v>14</v>
      </c>
      <c r="C61" s="313">
        <v>4902505</v>
      </c>
      <c r="D61" s="325" t="s">
        <v>12</v>
      </c>
      <c r="E61" s="306" t="s">
        <v>321</v>
      </c>
      <c r="F61" s="313">
        <v>-2000</v>
      </c>
      <c r="G61" s="318">
        <v>38916</v>
      </c>
      <c r="H61" s="319">
        <v>38504</v>
      </c>
      <c r="I61" s="319">
        <f>G61-H61</f>
        <v>412</v>
      </c>
      <c r="J61" s="319">
        <f>$F61*I61</f>
        <v>-824000</v>
      </c>
      <c r="K61" s="320">
        <f>J61/1000000</f>
        <v>-0.824</v>
      </c>
      <c r="L61" s="318">
        <v>470</v>
      </c>
      <c r="M61" s="319">
        <v>470</v>
      </c>
      <c r="N61" s="319">
        <f>L61-M61</f>
        <v>0</v>
      </c>
      <c r="O61" s="319">
        <f>$F61*N61</f>
        <v>0</v>
      </c>
      <c r="P61" s="320">
        <f>O61/1000000</f>
        <v>0</v>
      </c>
      <c r="Q61" s="455"/>
    </row>
    <row r="62" spans="1:17" ht="13.5" customHeight="1">
      <c r="A62" s="263">
        <v>39</v>
      </c>
      <c r="B62" s="322" t="s">
        <v>15</v>
      </c>
      <c r="C62" s="313">
        <v>5128468</v>
      </c>
      <c r="D62" s="325" t="s">
        <v>12</v>
      </c>
      <c r="E62" s="306" t="s">
        <v>321</v>
      </c>
      <c r="F62" s="313">
        <v>-1000</v>
      </c>
      <c r="G62" s="318">
        <v>117228</v>
      </c>
      <c r="H62" s="319">
        <v>116357</v>
      </c>
      <c r="I62" s="319">
        <f>G62-H62</f>
        <v>871</v>
      </c>
      <c r="J62" s="319">
        <f>$F62*I62</f>
        <v>-871000</v>
      </c>
      <c r="K62" s="320">
        <f>J62/1000000</f>
        <v>-0.871</v>
      </c>
      <c r="L62" s="318">
        <v>2090</v>
      </c>
      <c r="M62" s="319">
        <v>2090</v>
      </c>
      <c r="N62" s="319">
        <f>L62-M62</f>
        <v>0</v>
      </c>
      <c r="O62" s="319">
        <f>$F62*N62</f>
        <v>0</v>
      </c>
      <c r="P62" s="320">
        <f>O62/1000000</f>
        <v>0</v>
      </c>
      <c r="Q62" s="435"/>
    </row>
    <row r="63" spans="1:17" ht="13.5" customHeight="1">
      <c r="A63" s="263"/>
      <c r="B63" s="324" t="s">
        <v>466</v>
      </c>
      <c r="C63" s="313"/>
      <c r="D63" s="325"/>
      <c r="E63" s="306"/>
      <c r="F63" s="313"/>
      <c r="G63" s="318"/>
      <c r="H63" s="319"/>
      <c r="I63" s="319"/>
      <c r="J63" s="319"/>
      <c r="K63" s="320"/>
      <c r="L63" s="318"/>
      <c r="M63" s="319"/>
      <c r="N63" s="319"/>
      <c r="O63" s="319"/>
      <c r="P63" s="320"/>
      <c r="Q63" s="435"/>
    </row>
    <row r="64" spans="1:17" ht="13.5" customHeight="1">
      <c r="A64" s="263">
        <v>40</v>
      </c>
      <c r="B64" s="322" t="s">
        <v>14</v>
      </c>
      <c r="C64" s="313" t="s">
        <v>467</v>
      </c>
      <c r="D64" s="325" t="s">
        <v>469</v>
      </c>
      <c r="E64" s="306" t="s">
        <v>321</v>
      </c>
      <c r="F64" s="313">
        <v>-1</v>
      </c>
      <c r="G64" s="318">
        <v>7480000</v>
      </c>
      <c r="H64" s="264">
        <v>7477000</v>
      </c>
      <c r="I64" s="319">
        <f>G64-H64</f>
        <v>3000</v>
      </c>
      <c r="J64" s="319">
        <f>$F64*I64</f>
        <v>-3000</v>
      </c>
      <c r="K64" s="320">
        <f>J64/1000000</f>
        <v>-0.003</v>
      </c>
      <c r="L64" s="318">
        <v>1257000</v>
      </c>
      <c r="M64" s="264">
        <v>1178000</v>
      </c>
      <c r="N64" s="319">
        <f>L64-M64</f>
        <v>79000</v>
      </c>
      <c r="O64" s="319">
        <f>$F64*N64</f>
        <v>-79000</v>
      </c>
      <c r="P64" s="320">
        <f>O64/1000000</f>
        <v>-0.079</v>
      </c>
      <c r="Q64" s="435"/>
    </row>
    <row r="65" spans="1:17" ht="13.5" customHeight="1">
      <c r="A65" s="263">
        <v>41</v>
      </c>
      <c r="B65" s="322" t="s">
        <v>15</v>
      </c>
      <c r="C65" s="313" t="s">
        <v>468</v>
      </c>
      <c r="D65" s="325" t="s">
        <v>469</v>
      </c>
      <c r="E65" s="306" t="s">
        <v>321</v>
      </c>
      <c r="F65" s="313">
        <v>-1</v>
      </c>
      <c r="G65" s="318">
        <v>19854000</v>
      </c>
      <c r="H65" s="264">
        <v>19813000</v>
      </c>
      <c r="I65" s="319">
        <f>G65-H65</f>
        <v>41000</v>
      </c>
      <c r="J65" s="319">
        <f>$F65*I65</f>
        <v>-41000</v>
      </c>
      <c r="K65" s="320">
        <f>J65/1000000</f>
        <v>-0.041</v>
      </c>
      <c r="L65" s="318">
        <v>1354000</v>
      </c>
      <c r="M65" s="264">
        <v>1290000</v>
      </c>
      <c r="N65" s="319">
        <f>L65-M65</f>
        <v>64000</v>
      </c>
      <c r="O65" s="319">
        <f>$F65*N65</f>
        <v>-64000</v>
      </c>
      <c r="P65" s="320">
        <f>O65/1000000</f>
        <v>-0.064</v>
      </c>
      <c r="Q65" s="435"/>
    </row>
    <row r="66" spans="1:17" ht="13.5" customHeight="1">
      <c r="A66" s="263"/>
      <c r="B66" s="324" t="s">
        <v>380</v>
      </c>
      <c r="C66" s="313"/>
      <c r="D66" s="325"/>
      <c r="E66" s="306"/>
      <c r="F66" s="313"/>
      <c r="G66" s="318"/>
      <c r="H66" s="319"/>
      <c r="I66" s="319"/>
      <c r="J66" s="319"/>
      <c r="K66" s="320"/>
      <c r="L66" s="318"/>
      <c r="M66" s="319"/>
      <c r="N66" s="319"/>
      <c r="O66" s="319"/>
      <c r="P66" s="320"/>
      <c r="Q66" s="435"/>
    </row>
    <row r="67" spans="1:17" ht="13.5" customHeight="1">
      <c r="A67" s="263">
        <v>42</v>
      </c>
      <c r="B67" s="322" t="s">
        <v>14</v>
      </c>
      <c r="C67" s="313">
        <v>4864903</v>
      </c>
      <c r="D67" s="325" t="s">
        <v>12</v>
      </c>
      <c r="E67" s="306" t="s">
        <v>321</v>
      </c>
      <c r="F67" s="313">
        <v>-1000</v>
      </c>
      <c r="G67" s="318">
        <v>20829</v>
      </c>
      <c r="H67" s="319">
        <v>20829</v>
      </c>
      <c r="I67" s="319">
        <f>G67-H67</f>
        <v>0</v>
      </c>
      <c r="J67" s="319">
        <f>$F67*I67</f>
        <v>0</v>
      </c>
      <c r="K67" s="320">
        <f>J67/1000000</f>
        <v>0</v>
      </c>
      <c r="L67" s="318">
        <v>997666</v>
      </c>
      <c r="M67" s="319">
        <v>997667</v>
      </c>
      <c r="N67" s="319">
        <f>L67-M67</f>
        <v>-1</v>
      </c>
      <c r="O67" s="319">
        <f>$F67*N67</f>
        <v>1000</v>
      </c>
      <c r="P67" s="320">
        <f>O67/1000000</f>
        <v>0.001</v>
      </c>
      <c r="Q67" s="426"/>
    </row>
    <row r="68" spans="1:17" ht="13.5" customHeight="1">
      <c r="A68" s="263">
        <v>43</v>
      </c>
      <c r="B68" s="322" t="s">
        <v>15</v>
      </c>
      <c r="C68" s="313">
        <v>4864946</v>
      </c>
      <c r="D68" s="325" t="s">
        <v>12</v>
      </c>
      <c r="E68" s="306" t="s">
        <v>321</v>
      </c>
      <c r="F68" s="313">
        <v>-1000</v>
      </c>
      <c r="G68" s="318">
        <v>54668</v>
      </c>
      <c r="H68" s="319">
        <v>54684</v>
      </c>
      <c r="I68" s="319">
        <f>G68-H68</f>
        <v>-16</v>
      </c>
      <c r="J68" s="319">
        <f>$F68*I68</f>
        <v>16000</v>
      </c>
      <c r="K68" s="320">
        <f>J68/1000000</f>
        <v>0.016</v>
      </c>
      <c r="L68" s="318">
        <v>1381</v>
      </c>
      <c r="M68" s="319">
        <v>1437</v>
      </c>
      <c r="N68" s="319">
        <f>L68-M68</f>
        <v>-56</v>
      </c>
      <c r="O68" s="319">
        <f>$F68*N68</f>
        <v>56000</v>
      </c>
      <c r="P68" s="320">
        <f>O68/1000000</f>
        <v>0.056</v>
      </c>
      <c r="Q68" s="426"/>
    </row>
    <row r="69" spans="1:17" ht="14.25" customHeight="1">
      <c r="A69" s="263"/>
      <c r="B69" s="324" t="s">
        <v>354</v>
      </c>
      <c r="C69" s="313"/>
      <c r="D69" s="325"/>
      <c r="E69" s="306"/>
      <c r="F69" s="313"/>
      <c r="G69" s="318"/>
      <c r="H69" s="319"/>
      <c r="I69" s="319"/>
      <c r="J69" s="319"/>
      <c r="K69" s="320"/>
      <c r="L69" s="318"/>
      <c r="M69" s="319"/>
      <c r="N69" s="319"/>
      <c r="O69" s="319"/>
      <c r="P69" s="320"/>
      <c r="Q69" s="429"/>
    </row>
    <row r="70" spans="1:17" ht="14.25" customHeight="1">
      <c r="A70" s="263"/>
      <c r="B70" s="324" t="s">
        <v>41</v>
      </c>
      <c r="C70" s="313"/>
      <c r="D70" s="325"/>
      <c r="E70" s="306"/>
      <c r="F70" s="313"/>
      <c r="G70" s="318"/>
      <c r="H70" s="319"/>
      <c r="I70" s="319"/>
      <c r="J70" s="319"/>
      <c r="K70" s="320"/>
      <c r="L70" s="318"/>
      <c r="M70" s="319"/>
      <c r="N70" s="319"/>
      <c r="O70" s="319"/>
      <c r="P70" s="320"/>
      <c r="Q70" s="429"/>
    </row>
    <row r="71" spans="1:17" s="461" customFormat="1" ht="15.75" thickBot="1">
      <c r="A71" s="461">
        <v>44</v>
      </c>
      <c r="B71" s="763" t="s">
        <v>42</v>
      </c>
      <c r="C71" s="691">
        <v>4864843</v>
      </c>
      <c r="D71" s="691" t="s">
        <v>12</v>
      </c>
      <c r="E71" s="691" t="s">
        <v>321</v>
      </c>
      <c r="F71" s="691">
        <v>1000</v>
      </c>
      <c r="G71" s="318">
        <v>998116</v>
      </c>
      <c r="H71" s="319">
        <v>998128</v>
      </c>
      <c r="I71" s="691">
        <f>G71-H71</f>
        <v>-12</v>
      </c>
      <c r="J71" s="691">
        <f>$F71*I71</f>
        <v>-12000</v>
      </c>
      <c r="K71" s="691">
        <f>J71/1000000</f>
        <v>-0.012</v>
      </c>
      <c r="L71" s="318">
        <v>24680</v>
      </c>
      <c r="M71" s="319">
        <v>24701</v>
      </c>
      <c r="N71" s="691">
        <f>L71-M71</f>
        <v>-21</v>
      </c>
      <c r="O71" s="691">
        <f>$F71*N71</f>
        <v>-21000</v>
      </c>
      <c r="P71" s="691">
        <f>O71/1000000</f>
        <v>-0.021</v>
      </c>
      <c r="Q71" s="515"/>
    </row>
    <row r="72" spans="1:17" s="715" customFormat="1" ht="16.5" hidden="1" thickBot="1" thickTop="1">
      <c r="A72" s="652"/>
      <c r="B72" s="713"/>
      <c r="C72" s="714"/>
      <c r="D72" s="719"/>
      <c r="F72" s="714"/>
      <c r="G72" s="319" t="e">
        <v>#N/A</v>
      </c>
      <c r="H72" s="319" t="e">
        <v>#N/A</v>
      </c>
      <c r="I72" s="714"/>
      <c r="J72" s="714"/>
      <c r="K72" s="714"/>
      <c r="L72" s="319" t="e">
        <v>#N/A</v>
      </c>
      <c r="M72" s="319" t="e">
        <v>#N/A</v>
      </c>
      <c r="N72" s="714"/>
      <c r="O72" s="714"/>
      <c r="P72" s="714"/>
      <c r="Q72" s="720"/>
    </row>
    <row r="73" spans="1:17" ht="21.75" customHeight="1" thickBot="1" thickTop="1">
      <c r="A73" s="264"/>
      <c r="B73" s="445" t="s">
        <v>286</v>
      </c>
      <c r="C73" s="37"/>
      <c r="D73" s="326"/>
      <c r="E73" s="306"/>
      <c r="F73" s="37"/>
      <c r="G73" s="428"/>
      <c r="H73" s="428"/>
      <c r="I73" s="319"/>
      <c r="J73" s="319"/>
      <c r="K73" s="319"/>
      <c r="L73" s="428"/>
      <c r="M73" s="428"/>
      <c r="N73" s="319"/>
      <c r="O73" s="319"/>
      <c r="P73" s="319"/>
      <c r="Q73" s="502" t="str">
        <f>Q1</f>
        <v>MAY-2022</v>
      </c>
    </row>
    <row r="74" spans="1:17" ht="15.75" customHeight="1" thickTop="1">
      <c r="A74" s="262"/>
      <c r="B74" s="321" t="s">
        <v>43</v>
      </c>
      <c r="C74" s="304"/>
      <c r="D74" s="327"/>
      <c r="E74" s="327"/>
      <c r="F74" s="304"/>
      <c r="G74" s="318"/>
      <c r="H74" s="319"/>
      <c r="I74" s="503"/>
      <c r="J74" s="503"/>
      <c r="K74" s="504"/>
      <c r="L74" s="319"/>
      <c r="M74" s="319"/>
      <c r="N74" s="503"/>
      <c r="O74" s="503"/>
      <c r="P74" s="504"/>
      <c r="Q74" s="505"/>
    </row>
    <row r="75" spans="1:17" ht="15.75" customHeight="1">
      <c r="A75" s="263">
        <v>45</v>
      </c>
      <c r="B75" s="462" t="s">
        <v>76</v>
      </c>
      <c r="C75" s="313">
        <v>5295200</v>
      </c>
      <c r="D75" s="326" t="s">
        <v>12</v>
      </c>
      <c r="E75" s="306" t="s">
        <v>321</v>
      </c>
      <c r="F75" s="313">
        <v>100</v>
      </c>
      <c r="G75" s="318">
        <v>998049</v>
      </c>
      <c r="H75" s="319">
        <v>998049</v>
      </c>
      <c r="I75" s="319">
        <f>G75-H75</f>
        <v>0</v>
      </c>
      <c r="J75" s="319">
        <f>$F75*I75</f>
        <v>0</v>
      </c>
      <c r="K75" s="320">
        <f>J75/1000000</f>
        <v>0</v>
      </c>
      <c r="L75" s="318">
        <v>999841</v>
      </c>
      <c r="M75" s="319">
        <v>999841</v>
      </c>
      <c r="N75" s="319">
        <f>L75-M75</f>
        <v>0</v>
      </c>
      <c r="O75" s="319">
        <f>$F75*N75</f>
        <v>0</v>
      </c>
      <c r="P75" s="320">
        <f>O75/1000000</f>
        <v>0</v>
      </c>
      <c r="Q75" s="429"/>
    </row>
    <row r="76" spans="1:17" ht="15.75" customHeight="1">
      <c r="A76" s="263"/>
      <c r="B76" s="286" t="s">
        <v>48</v>
      </c>
      <c r="C76" s="314"/>
      <c r="D76" s="328"/>
      <c r="E76" s="328"/>
      <c r="F76" s="314"/>
      <c r="G76" s="318"/>
      <c r="H76" s="319"/>
      <c r="I76" s="319"/>
      <c r="J76" s="319"/>
      <c r="K76" s="320"/>
      <c r="L76" s="318"/>
      <c r="M76" s="319"/>
      <c r="N76" s="319"/>
      <c r="O76" s="319"/>
      <c r="P76" s="320"/>
      <c r="Q76" s="429"/>
    </row>
    <row r="77" spans="1:17" ht="15.75" customHeight="1">
      <c r="A77" s="263">
        <v>46</v>
      </c>
      <c r="B77" s="446" t="s">
        <v>49</v>
      </c>
      <c r="C77" s="314">
        <v>4902572</v>
      </c>
      <c r="D77" s="447" t="s">
        <v>12</v>
      </c>
      <c r="E77" s="306" t="s">
        <v>321</v>
      </c>
      <c r="F77" s="314">
        <v>100</v>
      </c>
      <c r="G77" s="318">
        <v>0</v>
      </c>
      <c r="H77" s="319">
        <v>0</v>
      </c>
      <c r="I77" s="319">
        <f>G77-H77</f>
        <v>0</v>
      </c>
      <c r="J77" s="319">
        <f>$F77*I77</f>
        <v>0</v>
      </c>
      <c r="K77" s="320">
        <f>J77/1000000</f>
        <v>0</v>
      </c>
      <c r="L77" s="318">
        <v>0</v>
      </c>
      <c r="M77" s="319">
        <v>0</v>
      </c>
      <c r="N77" s="319">
        <f>L77-M77</f>
        <v>0</v>
      </c>
      <c r="O77" s="319">
        <f>$F77*N77</f>
        <v>0</v>
      </c>
      <c r="P77" s="320">
        <f>O77/1000000</f>
        <v>0</v>
      </c>
      <c r="Q77" s="736"/>
    </row>
    <row r="78" spans="1:17" ht="15.75" customHeight="1">
      <c r="A78" s="263">
        <v>47</v>
      </c>
      <c r="B78" s="446" t="s">
        <v>50</v>
      </c>
      <c r="C78" s="314">
        <v>4902541</v>
      </c>
      <c r="D78" s="447" t="s">
        <v>12</v>
      </c>
      <c r="E78" s="306" t="s">
        <v>321</v>
      </c>
      <c r="F78" s="314">
        <v>100</v>
      </c>
      <c r="G78" s="318">
        <v>999482</v>
      </c>
      <c r="H78" s="319">
        <v>999482</v>
      </c>
      <c r="I78" s="319">
        <f>G78-H78</f>
        <v>0</v>
      </c>
      <c r="J78" s="319">
        <f>$F78*I78</f>
        <v>0</v>
      </c>
      <c r="K78" s="320">
        <f>J78/1000000</f>
        <v>0</v>
      </c>
      <c r="L78" s="318">
        <v>999486</v>
      </c>
      <c r="M78" s="319">
        <v>999486</v>
      </c>
      <c r="N78" s="319">
        <f>L78-M78</f>
        <v>0</v>
      </c>
      <c r="O78" s="319">
        <f>$F78*N78</f>
        <v>0</v>
      </c>
      <c r="P78" s="320">
        <f>O78/1000000</f>
        <v>0</v>
      </c>
      <c r="Q78" s="429"/>
    </row>
    <row r="79" spans="1:17" ht="15.75" customHeight="1">
      <c r="A79" s="263">
        <v>48</v>
      </c>
      <c r="B79" s="446" t="s">
        <v>51</v>
      </c>
      <c r="C79" s="314">
        <v>4902539</v>
      </c>
      <c r="D79" s="447" t="s">
        <v>12</v>
      </c>
      <c r="E79" s="306" t="s">
        <v>321</v>
      </c>
      <c r="F79" s="314">
        <v>100</v>
      </c>
      <c r="G79" s="318">
        <v>3162</v>
      </c>
      <c r="H79" s="319">
        <v>3156</v>
      </c>
      <c r="I79" s="319">
        <f>G79-H79</f>
        <v>6</v>
      </c>
      <c r="J79" s="319">
        <f>$F79*I79</f>
        <v>600</v>
      </c>
      <c r="K79" s="320">
        <f>J79/1000000</f>
        <v>0.0006</v>
      </c>
      <c r="L79" s="318">
        <v>34104</v>
      </c>
      <c r="M79" s="319">
        <v>33476</v>
      </c>
      <c r="N79" s="319">
        <f>L79-M79</f>
        <v>628</v>
      </c>
      <c r="O79" s="319">
        <f>$F79*N79</f>
        <v>62800</v>
      </c>
      <c r="P79" s="320">
        <f>O79/1000000</f>
        <v>0.0628</v>
      </c>
      <c r="Q79" s="429"/>
    </row>
    <row r="80" spans="1:17" ht="15.75" customHeight="1">
      <c r="A80" s="263"/>
      <c r="B80" s="286" t="s">
        <v>52</v>
      </c>
      <c r="C80" s="314"/>
      <c r="D80" s="328"/>
      <c r="E80" s="328"/>
      <c r="F80" s="314"/>
      <c r="G80" s="318"/>
      <c r="H80" s="319"/>
      <c r="I80" s="319"/>
      <c r="J80" s="319"/>
      <c r="K80" s="320"/>
      <c r="L80" s="318"/>
      <c r="M80" s="319"/>
      <c r="N80" s="319"/>
      <c r="O80" s="319"/>
      <c r="P80" s="320"/>
      <c r="Q80" s="429"/>
    </row>
    <row r="81" spans="1:17" ht="15.75" customHeight="1">
      <c r="A81" s="263">
        <v>49</v>
      </c>
      <c r="B81" s="446" t="s">
        <v>53</v>
      </c>
      <c r="C81" s="314">
        <v>4902591</v>
      </c>
      <c r="D81" s="447" t="s">
        <v>12</v>
      </c>
      <c r="E81" s="306" t="s">
        <v>321</v>
      </c>
      <c r="F81" s="314">
        <v>1333</v>
      </c>
      <c r="G81" s="318">
        <v>754</v>
      </c>
      <c r="H81" s="319">
        <v>754</v>
      </c>
      <c r="I81" s="319">
        <f aca="true" t="shared" si="18" ref="I81:I86">G81-H81</f>
        <v>0</v>
      </c>
      <c r="J81" s="319">
        <f aca="true" t="shared" si="19" ref="J81:J86">$F81*I81</f>
        <v>0</v>
      </c>
      <c r="K81" s="320">
        <f aca="true" t="shared" si="20" ref="K81:K86">J81/1000000</f>
        <v>0</v>
      </c>
      <c r="L81" s="318">
        <v>604</v>
      </c>
      <c r="M81" s="319">
        <v>597</v>
      </c>
      <c r="N81" s="319">
        <f aca="true" t="shared" si="21" ref="N81:N86">L81-M81</f>
        <v>7</v>
      </c>
      <c r="O81" s="319">
        <f aca="true" t="shared" si="22" ref="O81:O86">$F81*N81</f>
        <v>9331</v>
      </c>
      <c r="P81" s="320">
        <f aca="true" t="shared" si="23" ref="P81:P86">O81/1000000</f>
        <v>0.009331</v>
      </c>
      <c r="Q81" s="429"/>
    </row>
    <row r="82" spans="1:17" ht="15.75" customHeight="1">
      <c r="A82" s="263">
        <v>50</v>
      </c>
      <c r="B82" s="446" t="s">
        <v>54</v>
      </c>
      <c r="C82" s="314">
        <v>4902528</v>
      </c>
      <c r="D82" s="447" t="s">
        <v>12</v>
      </c>
      <c r="E82" s="306" t="s">
        <v>321</v>
      </c>
      <c r="F82" s="314">
        <v>100</v>
      </c>
      <c r="G82" s="318">
        <v>0</v>
      </c>
      <c r="H82" s="319">
        <v>0</v>
      </c>
      <c r="I82" s="319">
        <f>G82-H82</f>
        <v>0</v>
      </c>
      <c r="J82" s="319">
        <f>$F82*I82</f>
        <v>0</v>
      </c>
      <c r="K82" s="320">
        <f>J82/1000000</f>
        <v>0</v>
      </c>
      <c r="L82" s="318">
        <v>472</v>
      </c>
      <c r="M82" s="319">
        <v>14</v>
      </c>
      <c r="N82" s="319">
        <f>L82-M82</f>
        <v>458</v>
      </c>
      <c r="O82" s="319">
        <f>$F82*N82</f>
        <v>45800</v>
      </c>
      <c r="P82" s="320">
        <f>O82/1000000</f>
        <v>0.0458</v>
      </c>
      <c r="Q82" s="429"/>
    </row>
    <row r="83" spans="1:17" ht="15.75" customHeight="1">
      <c r="A83" s="263">
        <v>51</v>
      </c>
      <c r="B83" s="446" t="s">
        <v>55</v>
      </c>
      <c r="C83" s="314">
        <v>4902523</v>
      </c>
      <c r="D83" s="447" t="s">
        <v>12</v>
      </c>
      <c r="E83" s="306" t="s">
        <v>321</v>
      </c>
      <c r="F83" s="314">
        <v>100</v>
      </c>
      <c r="G83" s="318">
        <v>999815</v>
      </c>
      <c r="H83" s="319">
        <v>999815</v>
      </c>
      <c r="I83" s="319">
        <f t="shared" si="18"/>
        <v>0</v>
      </c>
      <c r="J83" s="319">
        <f t="shared" si="19"/>
        <v>0</v>
      </c>
      <c r="K83" s="320">
        <f t="shared" si="20"/>
        <v>0</v>
      </c>
      <c r="L83" s="318">
        <v>999943</v>
      </c>
      <c r="M83" s="319">
        <v>999943</v>
      </c>
      <c r="N83" s="319">
        <f t="shared" si="21"/>
        <v>0</v>
      </c>
      <c r="O83" s="319">
        <f t="shared" si="22"/>
        <v>0</v>
      </c>
      <c r="P83" s="320">
        <f t="shared" si="23"/>
        <v>0</v>
      </c>
      <c r="Q83" s="429"/>
    </row>
    <row r="84" spans="1:17" ht="15.75" customHeight="1">
      <c r="A84" s="263">
        <v>52</v>
      </c>
      <c r="B84" s="446" t="s">
        <v>56</v>
      </c>
      <c r="C84" s="314">
        <v>4865089</v>
      </c>
      <c r="D84" s="447" t="s">
        <v>12</v>
      </c>
      <c r="E84" s="306" t="s">
        <v>321</v>
      </c>
      <c r="F84" s="314">
        <v>100</v>
      </c>
      <c r="G84" s="318">
        <v>0</v>
      </c>
      <c r="H84" s="319">
        <v>0</v>
      </c>
      <c r="I84" s="319">
        <f t="shared" si="18"/>
        <v>0</v>
      </c>
      <c r="J84" s="319">
        <f t="shared" si="19"/>
        <v>0</v>
      </c>
      <c r="K84" s="320">
        <f t="shared" si="20"/>
        <v>0</v>
      </c>
      <c r="L84" s="318">
        <v>0</v>
      </c>
      <c r="M84" s="319">
        <v>0</v>
      </c>
      <c r="N84" s="319">
        <f t="shared" si="21"/>
        <v>0</v>
      </c>
      <c r="O84" s="319">
        <f t="shared" si="22"/>
        <v>0</v>
      </c>
      <c r="P84" s="320">
        <f t="shared" si="23"/>
        <v>0</v>
      </c>
      <c r="Q84" s="429"/>
    </row>
    <row r="85" spans="1:17" ht="15.75" customHeight="1">
      <c r="A85" s="263">
        <v>53</v>
      </c>
      <c r="B85" s="446" t="s">
        <v>57</v>
      </c>
      <c r="C85" s="314">
        <v>4902548</v>
      </c>
      <c r="D85" s="447" t="s">
        <v>12</v>
      </c>
      <c r="E85" s="306" t="s">
        <v>321</v>
      </c>
      <c r="F85" s="463">
        <v>100</v>
      </c>
      <c r="G85" s="318">
        <v>0</v>
      </c>
      <c r="H85" s="319">
        <v>0</v>
      </c>
      <c r="I85" s="319">
        <f t="shared" si="18"/>
        <v>0</v>
      </c>
      <c r="J85" s="319">
        <f t="shared" si="19"/>
        <v>0</v>
      </c>
      <c r="K85" s="320">
        <f t="shared" si="20"/>
        <v>0</v>
      </c>
      <c r="L85" s="318">
        <v>0</v>
      </c>
      <c r="M85" s="319">
        <v>0</v>
      </c>
      <c r="N85" s="319">
        <f t="shared" si="21"/>
        <v>0</v>
      </c>
      <c r="O85" s="319">
        <f t="shared" si="22"/>
        <v>0</v>
      </c>
      <c r="P85" s="320">
        <f t="shared" si="23"/>
        <v>0</v>
      </c>
      <c r="Q85" s="455"/>
    </row>
    <row r="86" spans="1:17" ht="15.75" customHeight="1">
      <c r="A86" s="263">
        <v>54</v>
      </c>
      <c r="B86" s="446" t="s">
        <v>58</v>
      </c>
      <c r="C86" s="314">
        <v>4902564</v>
      </c>
      <c r="D86" s="447" t="s">
        <v>12</v>
      </c>
      <c r="E86" s="306" t="s">
        <v>321</v>
      </c>
      <c r="F86" s="314">
        <v>100</v>
      </c>
      <c r="G86" s="318">
        <v>1926</v>
      </c>
      <c r="H86" s="319">
        <v>1925</v>
      </c>
      <c r="I86" s="319">
        <f t="shared" si="18"/>
        <v>1</v>
      </c>
      <c r="J86" s="319">
        <f t="shared" si="19"/>
        <v>100</v>
      </c>
      <c r="K86" s="320">
        <f t="shared" si="20"/>
        <v>0.0001</v>
      </c>
      <c r="L86" s="318">
        <v>6899</v>
      </c>
      <c r="M86" s="319">
        <v>6233</v>
      </c>
      <c r="N86" s="319">
        <f t="shared" si="21"/>
        <v>666</v>
      </c>
      <c r="O86" s="319">
        <f t="shared" si="22"/>
        <v>66600</v>
      </c>
      <c r="P86" s="320">
        <f t="shared" si="23"/>
        <v>0.0666</v>
      </c>
      <c r="Q86" s="439"/>
    </row>
    <row r="87" spans="1:17" ht="15.75" customHeight="1">
      <c r="A87" s="263"/>
      <c r="B87" s="286" t="s">
        <v>60</v>
      </c>
      <c r="C87" s="314"/>
      <c r="D87" s="328"/>
      <c r="E87" s="328"/>
      <c r="F87" s="314"/>
      <c r="G87" s="318"/>
      <c r="H87" s="319"/>
      <c r="I87" s="319"/>
      <c r="J87" s="319"/>
      <c r="K87" s="320"/>
      <c r="L87" s="318"/>
      <c r="M87" s="319"/>
      <c r="N87" s="319"/>
      <c r="O87" s="319"/>
      <c r="P87" s="320"/>
      <c r="Q87" s="429"/>
    </row>
    <row r="88" spans="1:17" ht="15.75" customHeight="1">
      <c r="A88" s="263">
        <v>55</v>
      </c>
      <c r="B88" s="446" t="s">
        <v>61</v>
      </c>
      <c r="C88" s="314">
        <v>4865088</v>
      </c>
      <c r="D88" s="447" t="s">
        <v>12</v>
      </c>
      <c r="E88" s="306" t="s">
        <v>321</v>
      </c>
      <c r="F88" s="314">
        <v>166.66</v>
      </c>
      <c r="G88" s="318">
        <v>1412</v>
      </c>
      <c r="H88" s="319">
        <v>1412</v>
      </c>
      <c r="I88" s="319">
        <f>G88-H88</f>
        <v>0</v>
      </c>
      <c r="J88" s="319">
        <f>$F88*I88</f>
        <v>0</v>
      </c>
      <c r="K88" s="320">
        <f>J88/1000000</f>
        <v>0</v>
      </c>
      <c r="L88" s="318">
        <v>7172</v>
      </c>
      <c r="M88" s="319">
        <v>7172</v>
      </c>
      <c r="N88" s="319">
        <f>L88-M88</f>
        <v>0</v>
      </c>
      <c r="O88" s="319">
        <f>$F88*N88</f>
        <v>0</v>
      </c>
      <c r="P88" s="320">
        <f>O88/1000000</f>
        <v>0</v>
      </c>
      <c r="Q88" s="453"/>
    </row>
    <row r="89" spans="1:17" ht="15.75" customHeight="1">
      <c r="A89" s="263">
        <v>56</v>
      </c>
      <c r="B89" s="446" t="s">
        <v>62</v>
      </c>
      <c r="C89" s="314">
        <v>4902579</v>
      </c>
      <c r="D89" s="447" t="s">
        <v>12</v>
      </c>
      <c r="E89" s="306" t="s">
        <v>321</v>
      </c>
      <c r="F89" s="314">
        <v>500</v>
      </c>
      <c r="G89" s="318">
        <v>999775</v>
      </c>
      <c r="H89" s="319">
        <v>999771</v>
      </c>
      <c r="I89" s="319">
        <f>G89-H89</f>
        <v>4</v>
      </c>
      <c r="J89" s="319">
        <f>$F89*I89</f>
        <v>2000</v>
      </c>
      <c r="K89" s="320">
        <f>J89/1000000</f>
        <v>0.002</v>
      </c>
      <c r="L89" s="318">
        <v>2320</v>
      </c>
      <c r="M89" s="319">
        <v>2285</v>
      </c>
      <c r="N89" s="319">
        <f>L89-M89</f>
        <v>35</v>
      </c>
      <c r="O89" s="319">
        <f>$F89*N89</f>
        <v>17500</v>
      </c>
      <c r="P89" s="320">
        <f>O89/1000000</f>
        <v>0.0175</v>
      </c>
      <c r="Q89" s="429"/>
    </row>
    <row r="90" spans="1:17" ht="15.75" customHeight="1">
      <c r="A90" s="263">
        <v>57</v>
      </c>
      <c r="B90" s="446" t="s">
        <v>63</v>
      </c>
      <c r="C90" s="314">
        <v>4902526</v>
      </c>
      <c r="D90" s="447" t="s">
        <v>12</v>
      </c>
      <c r="E90" s="306" t="s">
        <v>321</v>
      </c>
      <c r="F90" s="463">
        <v>500</v>
      </c>
      <c r="G90" s="318">
        <v>24</v>
      </c>
      <c r="H90" s="319">
        <v>24</v>
      </c>
      <c r="I90" s="319">
        <f>G90-H90</f>
        <v>0</v>
      </c>
      <c r="J90" s="319">
        <f>$F90*I90</f>
        <v>0</v>
      </c>
      <c r="K90" s="320">
        <f>J90/1000000</f>
        <v>0</v>
      </c>
      <c r="L90" s="318">
        <v>242</v>
      </c>
      <c r="M90" s="319">
        <v>213</v>
      </c>
      <c r="N90" s="319">
        <f>L90-M90</f>
        <v>29</v>
      </c>
      <c r="O90" s="319">
        <f>$F90*N90</f>
        <v>14500</v>
      </c>
      <c r="P90" s="320">
        <f>O90/1000000</f>
        <v>0.0145</v>
      </c>
      <c r="Q90" s="429"/>
    </row>
    <row r="91" spans="1:17" ht="15.75" customHeight="1">
      <c r="A91" s="263">
        <v>58</v>
      </c>
      <c r="B91" s="446" t="s">
        <v>64</v>
      </c>
      <c r="C91" s="314">
        <v>4865090</v>
      </c>
      <c r="D91" s="447" t="s">
        <v>12</v>
      </c>
      <c r="E91" s="306" t="s">
        <v>321</v>
      </c>
      <c r="F91" s="463">
        <v>500</v>
      </c>
      <c r="G91" s="318">
        <v>1096</v>
      </c>
      <c r="H91" s="319">
        <v>1093</v>
      </c>
      <c r="I91" s="319">
        <f>G91-H91</f>
        <v>3</v>
      </c>
      <c r="J91" s="319">
        <f>$F91*I91</f>
        <v>1500</v>
      </c>
      <c r="K91" s="320">
        <f>J91/1000000</f>
        <v>0.0015</v>
      </c>
      <c r="L91" s="318">
        <v>1436</v>
      </c>
      <c r="M91" s="319">
        <v>1365</v>
      </c>
      <c r="N91" s="319">
        <f>L91-M91</f>
        <v>71</v>
      </c>
      <c r="O91" s="319">
        <f>$F91*N91</f>
        <v>35500</v>
      </c>
      <c r="P91" s="320">
        <f>O91/1000000</f>
        <v>0.0355</v>
      </c>
      <c r="Q91" s="429"/>
    </row>
    <row r="92" spans="2:17" ht="15.75" customHeight="1">
      <c r="B92" s="286" t="s">
        <v>66</v>
      </c>
      <c r="C92" s="314"/>
      <c r="D92" s="328"/>
      <c r="E92" s="328"/>
      <c r="F92" s="314"/>
      <c r="G92" s="318"/>
      <c r="H92" s="319"/>
      <c r="I92" s="319"/>
      <c r="J92" s="319"/>
      <c r="K92" s="320"/>
      <c r="L92" s="318"/>
      <c r="M92" s="319"/>
      <c r="N92" s="319"/>
      <c r="O92" s="319"/>
      <c r="P92" s="320"/>
      <c r="Q92" s="429"/>
    </row>
    <row r="93" spans="1:17" ht="15.75" customHeight="1">
      <c r="A93" s="263">
        <v>59</v>
      </c>
      <c r="B93" s="446" t="s">
        <v>59</v>
      </c>
      <c r="C93" s="314">
        <v>4902568</v>
      </c>
      <c r="D93" s="447" t="s">
        <v>12</v>
      </c>
      <c r="E93" s="306" t="s">
        <v>321</v>
      </c>
      <c r="F93" s="314">
        <v>100</v>
      </c>
      <c r="G93" s="318">
        <v>992965</v>
      </c>
      <c r="H93" s="319">
        <v>992969</v>
      </c>
      <c r="I93" s="319">
        <f>G93-H93</f>
        <v>-4</v>
      </c>
      <c r="J93" s="319">
        <f>$F93*I93</f>
        <v>-400</v>
      </c>
      <c r="K93" s="320">
        <f>J93/1000000</f>
        <v>-0.0004</v>
      </c>
      <c r="L93" s="318">
        <v>2741</v>
      </c>
      <c r="M93" s="319">
        <v>2638</v>
      </c>
      <c r="N93" s="319">
        <f>L93-M93</f>
        <v>103</v>
      </c>
      <c r="O93" s="319">
        <f>$F93*N93</f>
        <v>10300</v>
      </c>
      <c r="P93" s="320">
        <f>O93/1000000</f>
        <v>0.0103</v>
      </c>
      <c r="Q93" s="439"/>
    </row>
    <row r="94" spans="2:17" ht="15.75" customHeight="1">
      <c r="B94" s="286" t="s">
        <v>67</v>
      </c>
      <c r="C94" s="314"/>
      <c r="D94" s="328"/>
      <c r="E94" s="328"/>
      <c r="F94" s="314"/>
      <c r="G94" s="318"/>
      <c r="H94" s="319"/>
      <c r="I94" s="319"/>
      <c r="J94" s="319"/>
      <c r="K94" s="320"/>
      <c r="L94" s="318"/>
      <c r="M94" s="319"/>
      <c r="N94" s="319"/>
      <c r="O94" s="319"/>
      <c r="P94" s="320"/>
      <c r="Q94" s="429"/>
    </row>
    <row r="95" spans="1:17" ht="15.75" customHeight="1">
      <c r="A95" s="263">
        <v>60</v>
      </c>
      <c r="B95" s="446" t="s">
        <v>68</v>
      </c>
      <c r="C95" s="314">
        <v>4902540</v>
      </c>
      <c r="D95" s="447" t="s">
        <v>12</v>
      </c>
      <c r="E95" s="306" t="s">
        <v>321</v>
      </c>
      <c r="F95" s="314">
        <v>100</v>
      </c>
      <c r="G95" s="318">
        <v>9031</v>
      </c>
      <c r="H95" s="319">
        <v>8871</v>
      </c>
      <c r="I95" s="319">
        <f>G95-H95</f>
        <v>160</v>
      </c>
      <c r="J95" s="319">
        <f>$F95*I95</f>
        <v>16000</v>
      </c>
      <c r="K95" s="320">
        <f>J95/1000000</f>
        <v>0.016</v>
      </c>
      <c r="L95" s="318">
        <v>15241</v>
      </c>
      <c r="M95" s="319">
        <v>14994</v>
      </c>
      <c r="N95" s="319">
        <f>L95-M95</f>
        <v>247</v>
      </c>
      <c r="O95" s="319">
        <f>$F95*N95</f>
        <v>24700</v>
      </c>
      <c r="P95" s="320">
        <f>O95/1000000</f>
        <v>0.0247</v>
      </c>
      <c r="Q95" s="439"/>
    </row>
    <row r="96" spans="1:17" ht="15.75" customHeight="1">
      <c r="A96" s="431">
        <v>61</v>
      </c>
      <c r="B96" s="446" t="s">
        <v>69</v>
      </c>
      <c r="C96" s="314">
        <v>4902520</v>
      </c>
      <c r="D96" s="447" t="s">
        <v>12</v>
      </c>
      <c r="E96" s="306" t="s">
        <v>321</v>
      </c>
      <c r="F96" s="314">
        <v>100</v>
      </c>
      <c r="G96" s="318">
        <v>13369</v>
      </c>
      <c r="H96" s="319">
        <v>13083</v>
      </c>
      <c r="I96" s="319">
        <f>G96-H96</f>
        <v>286</v>
      </c>
      <c r="J96" s="319">
        <f>$F96*I96</f>
        <v>28600</v>
      </c>
      <c r="K96" s="320">
        <f>J96/1000000</f>
        <v>0.0286</v>
      </c>
      <c r="L96" s="318">
        <v>6116</v>
      </c>
      <c r="M96" s="319">
        <v>5916</v>
      </c>
      <c r="N96" s="319">
        <f>L96-M96</f>
        <v>200</v>
      </c>
      <c r="O96" s="319">
        <f>$F96*N96</f>
        <v>20000</v>
      </c>
      <c r="P96" s="320">
        <f>O96/1000000</f>
        <v>0.02</v>
      </c>
      <c r="Q96" s="429"/>
    </row>
    <row r="97" spans="1:17" ht="15.75" customHeight="1">
      <c r="A97" s="263">
        <v>62</v>
      </c>
      <c r="B97" s="446" t="s">
        <v>70</v>
      </c>
      <c r="C97" s="314">
        <v>4902536</v>
      </c>
      <c r="D97" s="447" t="s">
        <v>12</v>
      </c>
      <c r="E97" s="306" t="s">
        <v>321</v>
      </c>
      <c r="F97" s="314">
        <v>100</v>
      </c>
      <c r="G97" s="318">
        <v>31777</v>
      </c>
      <c r="H97" s="319">
        <v>31588</v>
      </c>
      <c r="I97" s="319">
        <f>G97-H97</f>
        <v>189</v>
      </c>
      <c r="J97" s="319">
        <f>$F97*I97</f>
        <v>18900</v>
      </c>
      <c r="K97" s="320">
        <f>J97/1000000</f>
        <v>0.0189</v>
      </c>
      <c r="L97" s="318">
        <v>11236</v>
      </c>
      <c r="M97" s="319">
        <v>11113</v>
      </c>
      <c r="N97" s="319">
        <f>L97-M97</f>
        <v>123</v>
      </c>
      <c r="O97" s="319">
        <f>$F97*N97</f>
        <v>12300</v>
      </c>
      <c r="P97" s="320">
        <f>O97/1000000</f>
        <v>0.0123</v>
      </c>
      <c r="Q97" s="439"/>
    </row>
    <row r="98" spans="1:17" ht="15.75" customHeight="1">
      <c r="A98" s="431"/>
      <c r="B98" s="286" t="s">
        <v>30</v>
      </c>
      <c r="C98" s="314"/>
      <c r="D98" s="328"/>
      <c r="E98" s="328"/>
      <c r="F98" s="314"/>
      <c r="G98" s="318"/>
      <c r="H98" s="319"/>
      <c r="I98" s="319"/>
      <c r="J98" s="319"/>
      <c r="K98" s="320"/>
      <c r="L98" s="318"/>
      <c r="M98" s="319"/>
      <c r="N98" s="319"/>
      <c r="O98" s="319"/>
      <c r="P98" s="320"/>
      <c r="Q98" s="429"/>
    </row>
    <row r="99" spans="1:17" ht="15.75" customHeight="1">
      <c r="A99" s="431">
        <v>63</v>
      </c>
      <c r="B99" s="446" t="s">
        <v>65</v>
      </c>
      <c r="C99" s="314">
        <v>4864797</v>
      </c>
      <c r="D99" s="447" t="s">
        <v>12</v>
      </c>
      <c r="E99" s="306" t="s">
        <v>321</v>
      </c>
      <c r="F99" s="314">
        <v>100</v>
      </c>
      <c r="G99" s="318">
        <v>61071</v>
      </c>
      <c r="H99" s="319">
        <v>60443</v>
      </c>
      <c r="I99" s="319">
        <f>G99-H99</f>
        <v>628</v>
      </c>
      <c r="J99" s="319">
        <f>$F99*I99</f>
        <v>62800</v>
      </c>
      <c r="K99" s="320">
        <f>J99/1000000</f>
        <v>0.0628</v>
      </c>
      <c r="L99" s="318">
        <v>2444</v>
      </c>
      <c r="M99" s="319">
        <v>2422</v>
      </c>
      <c r="N99" s="319">
        <f>L99-M99</f>
        <v>22</v>
      </c>
      <c r="O99" s="319">
        <f>$F99*N99</f>
        <v>2200</v>
      </c>
      <c r="P99" s="320">
        <f>O99/1000000</f>
        <v>0.0022</v>
      </c>
      <c r="Q99" s="429"/>
    </row>
    <row r="100" spans="1:17" ht="15.75" customHeight="1">
      <c r="A100" s="432">
        <v>64</v>
      </c>
      <c r="B100" s="446" t="s">
        <v>219</v>
      </c>
      <c r="C100" s="314">
        <v>4865074</v>
      </c>
      <c r="D100" s="447" t="s">
        <v>12</v>
      </c>
      <c r="E100" s="306" t="s">
        <v>321</v>
      </c>
      <c r="F100" s="314">
        <v>133.33</v>
      </c>
      <c r="G100" s="318">
        <v>104</v>
      </c>
      <c r="H100" s="319">
        <v>105</v>
      </c>
      <c r="I100" s="319">
        <f>G100-H100</f>
        <v>-1</v>
      </c>
      <c r="J100" s="319">
        <f>$F100*I100</f>
        <v>-133.33</v>
      </c>
      <c r="K100" s="320">
        <f>J100/1000000</f>
        <v>-0.00013333</v>
      </c>
      <c r="L100" s="318">
        <v>811</v>
      </c>
      <c r="M100" s="319">
        <v>808</v>
      </c>
      <c r="N100" s="319">
        <f>L100-M100</f>
        <v>3</v>
      </c>
      <c r="O100" s="319">
        <f>$F100*N100</f>
        <v>399.99</v>
      </c>
      <c r="P100" s="320">
        <f>O100/1000000</f>
        <v>0.00039999</v>
      </c>
      <c r="Q100" s="429"/>
    </row>
    <row r="101" spans="1:17" ht="15.75" customHeight="1">
      <c r="A101" s="432">
        <v>65</v>
      </c>
      <c r="B101" s="446" t="s">
        <v>75</v>
      </c>
      <c r="C101" s="314">
        <v>4902585</v>
      </c>
      <c r="D101" s="447" t="s">
        <v>12</v>
      </c>
      <c r="E101" s="306" t="s">
        <v>321</v>
      </c>
      <c r="F101" s="314">
        <v>-400</v>
      </c>
      <c r="G101" s="318">
        <v>999998</v>
      </c>
      <c r="H101" s="319">
        <v>999998</v>
      </c>
      <c r="I101" s="319">
        <f>G101-H101</f>
        <v>0</v>
      </c>
      <c r="J101" s="319">
        <f>$F101*I101</f>
        <v>0</v>
      </c>
      <c r="K101" s="320">
        <f>J101/1000000</f>
        <v>0</v>
      </c>
      <c r="L101" s="318">
        <v>3</v>
      </c>
      <c r="M101" s="319">
        <v>3</v>
      </c>
      <c r="N101" s="319">
        <f>L101-M101</f>
        <v>0</v>
      </c>
      <c r="O101" s="319">
        <f>$F101*N101</f>
        <v>0</v>
      </c>
      <c r="P101" s="320">
        <f>O101/1000000</f>
        <v>0</v>
      </c>
      <c r="Q101" s="458"/>
    </row>
    <row r="102" spans="2:16" ht="15.75" customHeight="1">
      <c r="B102" s="323" t="s">
        <v>71</v>
      </c>
      <c r="C102" s="313"/>
      <c r="D102" s="325"/>
      <c r="E102" s="325"/>
      <c r="F102" s="313"/>
      <c r="G102" s="318"/>
      <c r="H102" s="319"/>
      <c r="I102" s="319"/>
      <c r="J102" s="319"/>
      <c r="K102" s="320"/>
      <c r="L102" s="318"/>
      <c r="M102" s="319"/>
      <c r="N102" s="319"/>
      <c r="O102" s="319"/>
      <c r="P102" s="320"/>
    </row>
    <row r="103" spans="1:17" ht="16.5">
      <c r="A103" s="432">
        <v>66</v>
      </c>
      <c r="B103" s="721" t="s">
        <v>72</v>
      </c>
      <c r="C103" s="313">
        <v>4902577</v>
      </c>
      <c r="D103" s="325" t="s">
        <v>12</v>
      </c>
      <c r="E103" s="306" t="s">
        <v>321</v>
      </c>
      <c r="F103" s="313">
        <v>-400</v>
      </c>
      <c r="G103" s="318">
        <v>995632</v>
      </c>
      <c r="H103" s="319">
        <v>995632</v>
      </c>
      <c r="I103" s="319">
        <f>G103-H103</f>
        <v>0</v>
      </c>
      <c r="J103" s="319">
        <f>$F103*I103</f>
        <v>0</v>
      </c>
      <c r="K103" s="320">
        <f>J103/1000000</f>
        <v>0</v>
      </c>
      <c r="L103" s="318">
        <v>59</v>
      </c>
      <c r="M103" s="319">
        <v>60</v>
      </c>
      <c r="N103" s="319">
        <f>L103-M103</f>
        <v>-1</v>
      </c>
      <c r="O103" s="319">
        <f>$F103*N103</f>
        <v>400</v>
      </c>
      <c r="P103" s="320">
        <f>O103/1000000</f>
        <v>0.0004</v>
      </c>
      <c r="Q103" s="722"/>
    </row>
    <row r="104" spans="1:17" ht="16.5">
      <c r="A104" s="432">
        <v>67</v>
      </c>
      <c r="B104" s="721" t="s">
        <v>73</v>
      </c>
      <c r="C104" s="313">
        <v>4902525</v>
      </c>
      <c r="D104" s="325" t="s">
        <v>12</v>
      </c>
      <c r="E104" s="306" t="s">
        <v>321</v>
      </c>
      <c r="F104" s="313">
        <v>400</v>
      </c>
      <c r="G104" s="318">
        <v>999883</v>
      </c>
      <c r="H104" s="319">
        <v>999880</v>
      </c>
      <c r="I104" s="319">
        <f>G104-H104</f>
        <v>3</v>
      </c>
      <c r="J104" s="319">
        <f>$F104*I104</f>
        <v>1200</v>
      </c>
      <c r="K104" s="320">
        <f>J104/1000000</f>
        <v>0.0012</v>
      </c>
      <c r="L104" s="318">
        <v>999434</v>
      </c>
      <c r="M104" s="319">
        <v>999432</v>
      </c>
      <c r="N104" s="319">
        <f>L104-M104</f>
        <v>2</v>
      </c>
      <c r="O104" s="319">
        <f>$F104*N104</f>
        <v>800</v>
      </c>
      <c r="P104" s="320">
        <f>O104/1000000</f>
        <v>0.0008</v>
      </c>
      <c r="Q104" s="439"/>
    </row>
    <row r="105" spans="2:17" ht="16.5">
      <c r="B105" s="286" t="s">
        <v>358</v>
      </c>
      <c r="C105" s="313"/>
      <c r="D105" s="325"/>
      <c r="E105" s="306"/>
      <c r="F105" s="313"/>
      <c r="G105" s="318"/>
      <c r="H105" s="319"/>
      <c r="I105" s="319"/>
      <c r="J105" s="319"/>
      <c r="K105" s="320"/>
      <c r="L105" s="318"/>
      <c r="M105" s="319"/>
      <c r="N105" s="319"/>
      <c r="O105" s="319"/>
      <c r="P105" s="320"/>
      <c r="Q105" s="429"/>
    </row>
    <row r="106" spans="1:17" ht="18">
      <c r="A106" s="432">
        <v>68</v>
      </c>
      <c r="B106" s="446" t="s">
        <v>364</v>
      </c>
      <c r="C106" s="292">
        <v>4864983</v>
      </c>
      <c r="D106" s="118" t="s">
        <v>12</v>
      </c>
      <c r="E106" s="91" t="s">
        <v>321</v>
      </c>
      <c r="F106" s="387">
        <v>800</v>
      </c>
      <c r="G106" s="318">
        <v>946176</v>
      </c>
      <c r="H106" s="319">
        <v>946225</v>
      </c>
      <c r="I106" s="301">
        <f>G106-H106</f>
        <v>-49</v>
      </c>
      <c r="J106" s="301">
        <f>$F106*I106</f>
        <v>-39200</v>
      </c>
      <c r="K106" s="301">
        <f>J106/1000000</f>
        <v>-0.0392</v>
      </c>
      <c r="L106" s="318">
        <v>999701</v>
      </c>
      <c r="M106" s="319">
        <v>999703</v>
      </c>
      <c r="N106" s="301">
        <f>L106-M106</f>
        <v>-2</v>
      </c>
      <c r="O106" s="301">
        <f>$F106*N106</f>
        <v>-1600</v>
      </c>
      <c r="P106" s="301">
        <f>O106/1000000</f>
        <v>-0.0016</v>
      </c>
      <c r="Q106" s="429"/>
    </row>
    <row r="107" spans="1:17" ht="18">
      <c r="A107" s="432">
        <v>69</v>
      </c>
      <c r="B107" s="446" t="s">
        <v>374</v>
      </c>
      <c r="C107" s="292">
        <v>4864950</v>
      </c>
      <c r="D107" s="118" t="s">
        <v>12</v>
      </c>
      <c r="E107" s="91" t="s">
        <v>321</v>
      </c>
      <c r="F107" s="387">
        <v>2000</v>
      </c>
      <c r="G107" s="318">
        <v>992919</v>
      </c>
      <c r="H107" s="319">
        <v>992927</v>
      </c>
      <c r="I107" s="301">
        <f>G107-H107</f>
        <v>-8</v>
      </c>
      <c r="J107" s="301">
        <f>$F107*I107</f>
        <v>-16000</v>
      </c>
      <c r="K107" s="301">
        <f>J107/1000000</f>
        <v>-0.016</v>
      </c>
      <c r="L107" s="318">
        <v>1053</v>
      </c>
      <c r="M107" s="319">
        <v>1053</v>
      </c>
      <c r="N107" s="301">
        <f>L107-M107</f>
        <v>0</v>
      </c>
      <c r="O107" s="301">
        <f>$F107*N107</f>
        <v>0</v>
      </c>
      <c r="P107" s="301">
        <f>O107/1000000</f>
        <v>0</v>
      </c>
      <c r="Q107" s="429"/>
    </row>
    <row r="108" spans="2:17" ht="18">
      <c r="B108" s="286" t="s">
        <v>388</v>
      </c>
      <c r="C108" s="292"/>
      <c r="D108" s="118"/>
      <c r="E108" s="91"/>
      <c r="F108" s="313"/>
      <c r="G108" s="318"/>
      <c r="H108" s="319"/>
      <c r="I108" s="301"/>
      <c r="J108" s="301"/>
      <c r="K108" s="301"/>
      <c r="L108" s="318"/>
      <c r="M108" s="319"/>
      <c r="N108" s="301"/>
      <c r="O108" s="301"/>
      <c r="P108" s="301"/>
      <c r="Q108" s="429"/>
    </row>
    <row r="109" spans="1:17" ht="18">
      <c r="A109" s="432">
        <v>70</v>
      </c>
      <c r="B109" s="446" t="s">
        <v>389</v>
      </c>
      <c r="C109" s="292">
        <v>4864810</v>
      </c>
      <c r="D109" s="118" t="s">
        <v>12</v>
      </c>
      <c r="E109" s="91" t="s">
        <v>321</v>
      </c>
      <c r="F109" s="387">
        <v>200</v>
      </c>
      <c r="G109" s="318">
        <v>967650</v>
      </c>
      <c r="H109" s="319">
        <v>967581</v>
      </c>
      <c r="I109" s="319">
        <f>G109-H109</f>
        <v>69</v>
      </c>
      <c r="J109" s="319">
        <f>$F109*I109</f>
        <v>13800</v>
      </c>
      <c r="K109" s="319">
        <f>J109/1000000</f>
        <v>0.0138</v>
      </c>
      <c r="L109" s="318">
        <v>1668</v>
      </c>
      <c r="M109" s="319">
        <v>1798</v>
      </c>
      <c r="N109" s="319">
        <f>L109-M109</f>
        <v>-130</v>
      </c>
      <c r="O109" s="319">
        <f>$F109*N109</f>
        <v>-26000</v>
      </c>
      <c r="P109" s="320">
        <f>O109/1000000</f>
        <v>-0.026</v>
      </c>
      <c r="Q109" s="429"/>
    </row>
    <row r="110" spans="1:17" s="458" customFormat="1" ht="18">
      <c r="A110" s="342">
        <v>71</v>
      </c>
      <c r="B110" s="653" t="s">
        <v>390</v>
      </c>
      <c r="C110" s="292">
        <v>4864901</v>
      </c>
      <c r="D110" s="118" t="s">
        <v>12</v>
      </c>
      <c r="E110" s="91" t="s">
        <v>321</v>
      </c>
      <c r="F110" s="313">
        <v>250</v>
      </c>
      <c r="G110" s="318">
        <v>992766</v>
      </c>
      <c r="H110" s="319">
        <v>992787</v>
      </c>
      <c r="I110" s="301">
        <f>G110-H110</f>
        <v>-21</v>
      </c>
      <c r="J110" s="301">
        <f>$F110*I110</f>
        <v>-5250</v>
      </c>
      <c r="K110" s="301">
        <f>J110/1000000</f>
        <v>-0.00525</v>
      </c>
      <c r="L110" s="318">
        <v>711</v>
      </c>
      <c r="M110" s="319">
        <v>755</v>
      </c>
      <c r="N110" s="301">
        <f>L110-M110</f>
        <v>-44</v>
      </c>
      <c r="O110" s="301">
        <f>$F110*N110</f>
        <v>-11000</v>
      </c>
      <c r="P110" s="301">
        <f>O110/1000000</f>
        <v>-0.011</v>
      </c>
      <c r="Q110" s="429"/>
    </row>
    <row r="111" spans="1:17" s="458" customFormat="1" ht="18">
      <c r="A111" s="342"/>
      <c r="B111" s="324" t="s">
        <v>429</v>
      </c>
      <c r="C111" s="292"/>
      <c r="D111" s="118"/>
      <c r="E111" s="91"/>
      <c r="F111" s="313"/>
      <c r="G111" s="318"/>
      <c r="H111" s="319"/>
      <c r="I111" s="301"/>
      <c r="J111" s="301"/>
      <c r="K111" s="301"/>
      <c r="L111" s="318"/>
      <c r="M111" s="319"/>
      <c r="N111" s="301"/>
      <c r="O111" s="301"/>
      <c r="P111" s="301"/>
      <c r="Q111" s="429"/>
    </row>
    <row r="112" spans="1:17" s="458" customFormat="1" ht="18">
      <c r="A112" s="342">
        <v>72</v>
      </c>
      <c r="B112" s="653" t="s">
        <v>435</v>
      </c>
      <c r="C112" s="292">
        <v>4864960</v>
      </c>
      <c r="D112" s="118" t="s">
        <v>12</v>
      </c>
      <c r="E112" s="91" t="s">
        <v>321</v>
      </c>
      <c r="F112" s="313">
        <v>1000</v>
      </c>
      <c r="G112" s="318">
        <v>981503</v>
      </c>
      <c r="H112" s="319">
        <v>981519</v>
      </c>
      <c r="I112" s="319">
        <f>G112-H112</f>
        <v>-16</v>
      </c>
      <c r="J112" s="319">
        <f>$F112*I112</f>
        <v>-16000</v>
      </c>
      <c r="K112" s="319">
        <f>J112/1000000</f>
        <v>-0.016</v>
      </c>
      <c r="L112" s="318">
        <v>1835</v>
      </c>
      <c r="M112" s="319">
        <v>2059</v>
      </c>
      <c r="N112" s="319">
        <f>L112-M112</f>
        <v>-224</v>
      </c>
      <c r="O112" s="319">
        <f>$F112*N112</f>
        <v>-224000</v>
      </c>
      <c r="P112" s="320">
        <f>O112/1000000</f>
        <v>-0.224</v>
      </c>
      <c r="Q112" s="429"/>
    </row>
    <row r="113" spans="1:17" ht="18">
      <c r="A113" s="342">
        <v>73</v>
      </c>
      <c r="B113" s="653" t="s">
        <v>436</v>
      </c>
      <c r="C113" s="292">
        <v>5128441</v>
      </c>
      <c r="D113" s="118" t="s">
        <v>12</v>
      </c>
      <c r="E113" s="91" t="s">
        <v>321</v>
      </c>
      <c r="F113" s="506">
        <v>750</v>
      </c>
      <c r="G113" s="318">
        <v>1197</v>
      </c>
      <c r="H113" s="319">
        <v>1196</v>
      </c>
      <c r="I113" s="319">
        <f>G113-H113</f>
        <v>1</v>
      </c>
      <c r="J113" s="319">
        <f>$F113*I113</f>
        <v>750</v>
      </c>
      <c r="K113" s="319">
        <f>J113/1000000</f>
        <v>0.00075</v>
      </c>
      <c r="L113" s="318">
        <v>3980</v>
      </c>
      <c r="M113" s="319">
        <v>3486</v>
      </c>
      <c r="N113" s="319">
        <f>L113-M113</f>
        <v>494</v>
      </c>
      <c r="O113" s="319">
        <f>$F113*N113</f>
        <v>370500</v>
      </c>
      <c r="P113" s="320">
        <f>O113/1000000</f>
        <v>0.3705</v>
      </c>
      <c r="Q113" s="429"/>
    </row>
    <row r="114" spans="2:92" s="461" customFormat="1" ht="15.75" thickBot="1">
      <c r="B114" s="692"/>
      <c r="G114" s="427"/>
      <c r="H114" s="428"/>
      <c r="I114" s="691"/>
      <c r="J114" s="691"/>
      <c r="K114" s="691"/>
      <c r="L114" s="427"/>
      <c r="M114" s="428"/>
      <c r="N114" s="691"/>
      <c r="O114" s="691"/>
      <c r="P114" s="691"/>
      <c r="Q114" s="557"/>
      <c r="R114" s="458"/>
      <c r="S114" s="458"/>
      <c r="T114" s="458"/>
      <c r="U114" s="458"/>
      <c r="V114" s="458"/>
      <c r="W114" s="458"/>
      <c r="X114" s="458"/>
      <c r="Y114" s="458"/>
      <c r="Z114" s="458"/>
      <c r="AA114" s="458"/>
      <c r="AB114" s="458"/>
      <c r="AC114" s="458"/>
      <c r="AD114" s="458"/>
      <c r="AE114" s="458"/>
      <c r="AF114" s="458"/>
      <c r="AG114" s="458"/>
      <c r="AH114" s="458"/>
      <c r="AI114" s="458"/>
      <c r="AJ114" s="458"/>
      <c r="AK114" s="458"/>
      <c r="AL114" s="458"/>
      <c r="AM114" s="458"/>
      <c r="AN114" s="458"/>
      <c r="AO114" s="458"/>
      <c r="AP114" s="458"/>
      <c r="AQ114" s="458"/>
      <c r="AR114" s="458"/>
      <c r="AS114" s="458"/>
      <c r="AT114" s="458"/>
      <c r="AU114" s="458"/>
      <c r="AV114" s="458"/>
      <c r="AW114" s="458"/>
      <c r="AX114" s="458"/>
      <c r="AY114" s="458"/>
      <c r="AZ114" s="458"/>
      <c r="BA114" s="458"/>
      <c r="BB114" s="458"/>
      <c r="BC114" s="458"/>
      <c r="BD114" s="458"/>
      <c r="BE114" s="458"/>
      <c r="BF114" s="458"/>
      <c r="BG114" s="458"/>
      <c r="BH114" s="458"/>
      <c r="BI114" s="458"/>
      <c r="BJ114" s="458"/>
      <c r="BK114" s="458"/>
      <c r="BL114" s="458"/>
      <c r="BM114" s="458"/>
      <c r="BN114" s="458"/>
      <c r="BO114" s="458"/>
      <c r="BP114" s="458"/>
      <c r="BQ114" s="458"/>
      <c r="BR114" s="458"/>
      <c r="BS114" s="458"/>
      <c r="BT114" s="458"/>
      <c r="BU114" s="458"/>
      <c r="BV114" s="458"/>
      <c r="BW114" s="458"/>
      <c r="BX114" s="458"/>
      <c r="BY114" s="458"/>
      <c r="BZ114" s="458"/>
      <c r="CA114" s="458"/>
      <c r="CB114" s="458"/>
      <c r="CC114" s="458"/>
      <c r="CD114" s="458"/>
      <c r="CE114" s="458"/>
      <c r="CF114" s="458"/>
      <c r="CG114" s="458"/>
      <c r="CH114" s="458"/>
      <c r="CI114" s="458"/>
      <c r="CJ114" s="458"/>
      <c r="CK114" s="458"/>
      <c r="CL114" s="458"/>
      <c r="CM114" s="458"/>
      <c r="CN114" s="458"/>
    </row>
    <row r="115" spans="2:16" ht="18.75" thickTop="1">
      <c r="B115" s="145" t="s">
        <v>218</v>
      </c>
      <c r="G115" s="319"/>
      <c r="H115" s="319"/>
      <c r="I115" s="506"/>
      <c r="J115" s="506"/>
      <c r="K115" s="400">
        <f>SUM(K7:K114)</f>
        <v>-20.247921270000006</v>
      </c>
      <c r="L115" s="319"/>
      <c r="M115" s="319"/>
      <c r="N115" s="506"/>
      <c r="O115" s="506"/>
      <c r="P115" s="400">
        <f>SUM(P7:P114)</f>
        <v>0.01999774999999998</v>
      </c>
    </row>
    <row r="116" spans="2:16" ht="15">
      <c r="B116" s="15"/>
      <c r="G116" s="319"/>
      <c r="H116" s="319"/>
      <c r="I116" s="506"/>
      <c r="J116" s="506"/>
      <c r="K116" s="506"/>
      <c r="L116" s="319"/>
      <c r="M116" s="319"/>
      <c r="N116" s="506"/>
      <c r="O116" s="506"/>
      <c r="P116" s="506"/>
    </row>
    <row r="117" spans="2:16" ht="15">
      <c r="B117" s="15"/>
      <c r="G117" s="319"/>
      <c r="H117" s="319"/>
      <c r="I117" s="506"/>
      <c r="J117" s="506"/>
      <c r="K117" s="506"/>
      <c r="L117" s="319"/>
      <c r="M117" s="319"/>
      <c r="N117" s="506"/>
      <c r="O117" s="506"/>
      <c r="P117" s="506"/>
    </row>
    <row r="118" spans="2:16" ht="15">
      <c r="B118" s="15"/>
      <c r="G118" s="319"/>
      <c r="H118" s="319"/>
      <c r="I118" s="506"/>
      <c r="J118" s="506"/>
      <c r="K118" s="506"/>
      <c r="L118" s="319"/>
      <c r="M118" s="319"/>
      <c r="N118" s="506"/>
      <c r="O118" s="506"/>
      <c r="P118" s="506"/>
    </row>
    <row r="119" spans="2:16" ht="15">
      <c r="B119" s="15"/>
      <c r="G119" s="319"/>
      <c r="H119" s="319"/>
      <c r="I119" s="506"/>
      <c r="J119" s="506"/>
      <c r="K119" s="506"/>
      <c r="L119" s="319"/>
      <c r="M119" s="319"/>
      <c r="N119" s="506"/>
      <c r="O119" s="506"/>
      <c r="P119" s="506"/>
    </row>
    <row r="120" spans="2:16" ht="15">
      <c r="B120" s="15"/>
      <c r="G120" s="319"/>
      <c r="H120" s="319"/>
      <c r="I120" s="506"/>
      <c r="J120" s="506"/>
      <c r="K120" s="506"/>
      <c r="L120" s="319"/>
      <c r="M120" s="319"/>
      <c r="N120" s="506"/>
      <c r="O120" s="506"/>
      <c r="P120" s="506"/>
    </row>
    <row r="121" spans="1:16" ht="15.75">
      <c r="A121" s="14"/>
      <c r="G121" s="319"/>
      <c r="H121" s="319"/>
      <c r="I121" s="506"/>
      <c r="J121" s="506"/>
      <c r="K121" s="506"/>
      <c r="L121" s="319"/>
      <c r="M121" s="319"/>
      <c r="N121" s="506"/>
      <c r="O121" s="506"/>
      <c r="P121" s="506"/>
    </row>
    <row r="122" spans="1:17" ht="24" thickBot="1">
      <c r="A122" s="175" t="s">
        <v>217</v>
      </c>
      <c r="G122" s="319"/>
      <c r="H122" s="319"/>
      <c r="I122" s="78" t="s">
        <v>370</v>
      </c>
      <c r="J122" s="458"/>
      <c r="K122" s="458"/>
      <c r="L122" s="319"/>
      <c r="M122" s="319"/>
      <c r="N122" s="78" t="s">
        <v>371</v>
      </c>
      <c r="O122" s="458"/>
      <c r="P122" s="458"/>
      <c r="Q122" s="507" t="str">
        <f>Q1</f>
        <v>MAY-2022</v>
      </c>
    </row>
    <row r="123" spans="1:17" ht="39" customHeight="1" thickBot="1" thickTop="1">
      <c r="A123" s="498" t="s">
        <v>8</v>
      </c>
      <c r="B123" s="477" t="s">
        <v>9</v>
      </c>
      <c r="C123" s="478" t="s">
        <v>1</v>
      </c>
      <c r="D123" s="478" t="s">
        <v>2</v>
      </c>
      <c r="E123" s="478" t="s">
        <v>3</v>
      </c>
      <c r="F123" s="478" t="s">
        <v>10</v>
      </c>
      <c r="G123" s="476" t="str">
        <f>G5</f>
        <v>FINAL READING 31/05/2022</v>
      </c>
      <c r="H123" s="478" t="str">
        <f>H5</f>
        <v>INTIAL READING 01/05/2022</v>
      </c>
      <c r="I123" s="478" t="s">
        <v>4</v>
      </c>
      <c r="J123" s="478" t="s">
        <v>5</v>
      </c>
      <c r="K123" s="499" t="s">
        <v>6</v>
      </c>
      <c r="L123" s="476" t="str">
        <f>L5</f>
        <v>FINAL READING 31/05/2022</v>
      </c>
      <c r="M123" s="478" t="str">
        <f>M5</f>
        <v>INTIAL READING 01/05/2022</v>
      </c>
      <c r="N123" s="478" t="s">
        <v>4</v>
      </c>
      <c r="O123" s="478" t="s">
        <v>5</v>
      </c>
      <c r="P123" s="499" t="s">
        <v>6</v>
      </c>
      <c r="Q123" s="499" t="s">
        <v>284</v>
      </c>
    </row>
    <row r="124" spans="1:16" ht="7.5" customHeight="1" hidden="1" thickBot="1" thickTop="1">
      <c r="A124" s="12"/>
      <c r="B124" s="11"/>
      <c r="C124" s="10"/>
      <c r="D124" s="10"/>
      <c r="E124" s="10"/>
      <c r="F124" s="10"/>
      <c r="G124" s="319"/>
      <c r="H124" s="319"/>
      <c r="I124" s="506"/>
      <c r="J124" s="506"/>
      <c r="K124" s="506"/>
      <c r="L124" s="319"/>
      <c r="M124" s="319"/>
      <c r="N124" s="506"/>
      <c r="O124" s="506"/>
      <c r="P124" s="506"/>
    </row>
    <row r="125" spans="1:17" ht="15.75" customHeight="1" thickTop="1">
      <c r="A125" s="315"/>
      <c r="B125" s="316" t="s">
        <v>25</v>
      </c>
      <c r="C125" s="304"/>
      <c r="D125" s="298"/>
      <c r="E125" s="298"/>
      <c r="F125" s="298"/>
      <c r="G125" s="319"/>
      <c r="H125" s="319"/>
      <c r="I125" s="509"/>
      <c r="J125" s="509"/>
      <c r="K125" s="510"/>
      <c r="L125" s="319"/>
      <c r="M125" s="319"/>
      <c r="N125" s="509"/>
      <c r="O125" s="509"/>
      <c r="P125" s="510"/>
      <c r="Q125" s="505"/>
    </row>
    <row r="126" spans="1:17" ht="15.75" customHeight="1">
      <c r="A126" s="303">
        <v>1</v>
      </c>
      <c r="B126" s="322" t="s">
        <v>74</v>
      </c>
      <c r="C126" s="313">
        <v>4902566</v>
      </c>
      <c r="D126" s="306" t="s">
        <v>12</v>
      </c>
      <c r="E126" s="306" t="s">
        <v>321</v>
      </c>
      <c r="F126" s="313">
        <v>-100</v>
      </c>
      <c r="G126" s="318">
        <v>182</v>
      </c>
      <c r="H126" s="319">
        <v>169</v>
      </c>
      <c r="I126" s="319">
        <f>G126-H126</f>
        <v>13</v>
      </c>
      <c r="J126" s="319">
        <f>$F126*I126</f>
        <v>-1300</v>
      </c>
      <c r="K126" s="319">
        <f>J126/1000000</f>
        <v>-0.0013</v>
      </c>
      <c r="L126" s="318">
        <v>947</v>
      </c>
      <c r="M126" s="319">
        <v>805</v>
      </c>
      <c r="N126" s="319">
        <f>L126-M126</f>
        <v>142</v>
      </c>
      <c r="O126" s="319">
        <f>$F126*N126</f>
        <v>-14200</v>
      </c>
      <c r="P126" s="320">
        <f>O126/1000000</f>
        <v>-0.0142</v>
      </c>
      <c r="Q126" s="429"/>
    </row>
    <row r="127" spans="1:17" ht="16.5">
      <c r="A127" s="303"/>
      <c r="B127" s="323" t="s">
        <v>37</v>
      </c>
      <c r="C127" s="313"/>
      <c r="D127" s="326"/>
      <c r="E127" s="326"/>
      <c r="F127" s="313"/>
      <c r="G127" s="318"/>
      <c r="H127" s="319"/>
      <c r="I127" s="319"/>
      <c r="J127" s="319"/>
      <c r="K127" s="320"/>
      <c r="L127" s="318"/>
      <c r="M127" s="319"/>
      <c r="N127" s="319"/>
      <c r="O127" s="319"/>
      <c r="P127" s="320"/>
      <c r="Q127" s="429"/>
    </row>
    <row r="128" spans="1:17" ht="16.5">
      <c r="A128" s="303">
        <v>2</v>
      </c>
      <c r="B128" s="322" t="s">
        <v>38</v>
      </c>
      <c r="C128" s="313">
        <v>4864787</v>
      </c>
      <c r="D128" s="325" t="s">
        <v>12</v>
      </c>
      <c r="E128" s="306" t="s">
        <v>321</v>
      </c>
      <c r="F128" s="313">
        <v>-800</v>
      </c>
      <c r="G128" s="318">
        <v>347</v>
      </c>
      <c r="H128" s="319">
        <v>346</v>
      </c>
      <c r="I128" s="319">
        <f>G128-H128</f>
        <v>1</v>
      </c>
      <c r="J128" s="319">
        <f>$F128*I128</f>
        <v>-800</v>
      </c>
      <c r="K128" s="320">
        <f>J128/1000000</f>
        <v>-0.0008</v>
      </c>
      <c r="L128" s="318">
        <v>629</v>
      </c>
      <c r="M128" s="319">
        <v>629</v>
      </c>
      <c r="N128" s="319">
        <f>L128-M128</f>
        <v>0</v>
      </c>
      <c r="O128" s="319">
        <f>$F128*N128</f>
        <v>0</v>
      </c>
      <c r="P128" s="320">
        <f>O128/1000000</f>
        <v>0</v>
      </c>
      <c r="Q128" s="429"/>
    </row>
    <row r="129" spans="1:17" ht="15.75" customHeight="1">
      <c r="A129" s="303"/>
      <c r="B129" s="323" t="s">
        <v>17</v>
      </c>
      <c r="C129" s="313"/>
      <c r="D129" s="325"/>
      <c r="E129" s="306"/>
      <c r="F129" s="313"/>
      <c r="G129" s="318"/>
      <c r="H129" s="319"/>
      <c r="I129" s="319"/>
      <c r="J129" s="319"/>
      <c r="K129" s="320"/>
      <c r="L129" s="318"/>
      <c r="M129" s="319"/>
      <c r="N129" s="319"/>
      <c r="O129" s="319"/>
      <c r="P129" s="320"/>
      <c r="Q129" s="429"/>
    </row>
    <row r="130" spans="1:17" ht="16.5">
      <c r="A130" s="303">
        <v>3</v>
      </c>
      <c r="B130" s="322" t="s">
        <v>18</v>
      </c>
      <c r="C130" s="313">
        <v>4864831</v>
      </c>
      <c r="D130" s="325" t="s">
        <v>12</v>
      </c>
      <c r="E130" s="306" t="s">
        <v>321</v>
      </c>
      <c r="F130" s="313">
        <v>-1000</v>
      </c>
      <c r="G130" s="318">
        <v>1374</v>
      </c>
      <c r="H130" s="319">
        <v>1334</v>
      </c>
      <c r="I130" s="319">
        <f>G130-H130</f>
        <v>40</v>
      </c>
      <c r="J130" s="319">
        <f>$F130*I130</f>
        <v>-40000</v>
      </c>
      <c r="K130" s="320">
        <f>J130/1000000</f>
        <v>-0.04</v>
      </c>
      <c r="L130" s="318">
        <v>537</v>
      </c>
      <c r="M130" s="319">
        <v>526</v>
      </c>
      <c r="N130" s="319">
        <f>L130-M130</f>
        <v>11</v>
      </c>
      <c r="O130" s="319">
        <f>$F130*N130</f>
        <v>-11000</v>
      </c>
      <c r="P130" s="320">
        <f>O130/1000000</f>
        <v>-0.011</v>
      </c>
      <c r="Q130" s="717"/>
    </row>
    <row r="131" spans="1:17" ht="16.5">
      <c r="A131" s="303">
        <v>4</v>
      </c>
      <c r="B131" s="322" t="s">
        <v>19</v>
      </c>
      <c r="C131" s="313">
        <v>4864825</v>
      </c>
      <c r="D131" s="325" t="s">
        <v>12</v>
      </c>
      <c r="E131" s="306" t="s">
        <v>321</v>
      </c>
      <c r="F131" s="313">
        <v>-133.33</v>
      </c>
      <c r="G131" s="318">
        <v>4654</v>
      </c>
      <c r="H131" s="319">
        <v>4475</v>
      </c>
      <c r="I131" s="319">
        <f>G131-H131</f>
        <v>179</v>
      </c>
      <c r="J131" s="319">
        <f>$F131*I131</f>
        <v>-23866.070000000003</v>
      </c>
      <c r="K131" s="320">
        <f>J131/1000000</f>
        <v>-0.023866070000000003</v>
      </c>
      <c r="L131" s="318">
        <v>7400</v>
      </c>
      <c r="M131" s="319">
        <v>7306</v>
      </c>
      <c r="N131" s="319">
        <f>L131-M131</f>
        <v>94</v>
      </c>
      <c r="O131" s="319">
        <f>$F131*N131</f>
        <v>-12533.02</v>
      </c>
      <c r="P131" s="320">
        <f>O131/1000000</f>
        <v>-0.01253302</v>
      </c>
      <c r="Q131" s="429"/>
    </row>
    <row r="132" spans="1:17" ht="16.5">
      <c r="A132" s="511"/>
      <c r="B132" s="512" t="s">
        <v>44</v>
      </c>
      <c r="C132" s="302"/>
      <c r="D132" s="306"/>
      <c r="E132" s="306"/>
      <c r="F132" s="513"/>
      <c r="G132" s="318"/>
      <c r="H132" s="319"/>
      <c r="I132" s="319"/>
      <c r="J132" s="319"/>
      <c r="K132" s="320"/>
      <c r="L132" s="318"/>
      <c r="M132" s="319"/>
      <c r="N132" s="319"/>
      <c r="O132" s="319"/>
      <c r="P132" s="320"/>
      <c r="Q132" s="429"/>
    </row>
    <row r="133" spans="1:17" ht="16.5">
      <c r="A133" s="303">
        <v>5</v>
      </c>
      <c r="B133" s="462" t="s">
        <v>45</v>
      </c>
      <c r="C133" s="313">
        <v>4865149</v>
      </c>
      <c r="D133" s="326" t="s">
        <v>12</v>
      </c>
      <c r="E133" s="306" t="s">
        <v>321</v>
      </c>
      <c r="F133" s="313">
        <v>-187.5</v>
      </c>
      <c r="G133" s="318">
        <v>997113</v>
      </c>
      <c r="H133" s="319">
        <v>997113</v>
      </c>
      <c r="I133" s="319">
        <f>G133-H133</f>
        <v>0</v>
      </c>
      <c r="J133" s="319">
        <f>$F133*I133</f>
        <v>0</v>
      </c>
      <c r="K133" s="320">
        <f>J133/1000000</f>
        <v>0</v>
      </c>
      <c r="L133" s="318">
        <v>998728</v>
      </c>
      <c r="M133" s="319">
        <v>998535</v>
      </c>
      <c r="N133" s="319">
        <f>L133-M133</f>
        <v>193</v>
      </c>
      <c r="O133" s="319">
        <f>$F133*N133</f>
        <v>-36187.5</v>
      </c>
      <c r="P133" s="320">
        <f>O133/1000000</f>
        <v>-0.0361875</v>
      </c>
      <c r="Q133" s="455"/>
    </row>
    <row r="134" spans="1:17" ht="16.5">
      <c r="A134" s="303"/>
      <c r="B134" s="323" t="s">
        <v>33</v>
      </c>
      <c r="C134" s="313"/>
      <c r="D134" s="326"/>
      <c r="E134" s="306"/>
      <c r="F134" s="313"/>
      <c r="G134" s="318"/>
      <c r="H134" s="319"/>
      <c r="I134" s="319"/>
      <c r="J134" s="319"/>
      <c r="K134" s="320"/>
      <c r="L134" s="318"/>
      <c r="M134" s="319"/>
      <c r="N134" s="319"/>
      <c r="O134" s="319"/>
      <c r="P134" s="320"/>
      <c r="Q134" s="429"/>
    </row>
    <row r="135" spans="1:17" ht="16.5">
      <c r="A135" s="303">
        <v>6</v>
      </c>
      <c r="B135" s="322" t="s">
        <v>335</v>
      </c>
      <c r="C135" s="313">
        <v>5128439</v>
      </c>
      <c r="D135" s="325" t="s">
        <v>12</v>
      </c>
      <c r="E135" s="306" t="s">
        <v>321</v>
      </c>
      <c r="F135" s="313">
        <v>-800</v>
      </c>
      <c r="G135" s="318">
        <v>898790</v>
      </c>
      <c r="H135" s="319">
        <v>898790</v>
      </c>
      <c r="I135" s="319">
        <f>G135-H135</f>
        <v>0</v>
      </c>
      <c r="J135" s="319">
        <f>$F135*I135</f>
        <v>0</v>
      </c>
      <c r="K135" s="319">
        <f>J135/1000000</f>
        <v>0</v>
      </c>
      <c r="L135" s="318">
        <v>997776</v>
      </c>
      <c r="M135" s="319">
        <v>997776</v>
      </c>
      <c r="N135" s="319">
        <f>L135-M135</f>
        <v>0</v>
      </c>
      <c r="O135" s="319">
        <f>$F135*N135</f>
        <v>0</v>
      </c>
      <c r="P135" s="320">
        <f>O135/1000000</f>
        <v>0</v>
      </c>
      <c r="Q135" s="429"/>
    </row>
    <row r="136" spans="1:17" ht="16.5">
      <c r="A136" s="303"/>
      <c r="B136" s="324" t="s">
        <v>358</v>
      </c>
      <c r="C136" s="313"/>
      <c r="D136" s="325"/>
      <c r="E136" s="306"/>
      <c r="F136" s="313"/>
      <c r="G136" s="318"/>
      <c r="H136" s="319"/>
      <c r="I136" s="319"/>
      <c r="J136" s="319"/>
      <c r="K136" s="320"/>
      <c r="L136" s="318"/>
      <c r="M136" s="319"/>
      <c r="N136" s="319"/>
      <c r="O136" s="319"/>
      <c r="P136" s="320"/>
      <c r="Q136" s="429"/>
    </row>
    <row r="137" spans="1:17" s="306" customFormat="1" ht="16.5">
      <c r="A137" s="326">
        <v>7</v>
      </c>
      <c r="B137" s="718" t="s">
        <v>363</v>
      </c>
      <c r="C137" s="342">
        <v>4864971</v>
      </c>
      <c r="D137" s="325" t="s">
        <v>12</v>
      </c>
      <c r="E137" s="306" t="s">
        <v>321</v>
      </c>
      <c r="F137" s="325">
        <v>800</v>
      </c>
      <c r="G137" s="263">
        <v>0</v>
      </c>
      <c r="H137" s="264">
        <v>0</v>
      </c>
      <c r="I137" s="301">
        <f>G137-H137</f>
        <v>0</v>
      </c>
      <c r="J137" s="301">
        <f>$F137*I137</f>
        <v>0</v>
      </c>
      <c r="K137" s="301">
        <f>J137/1000000</f>
        <v>0</v>
      </c>
      <c r="L137" s="263">
        <v>999495</v>
      </c>
      <c r="M137" s="264">
        <v>999495</v>
      </c>
      <c r="N137" s="301">
        <f>L137-M137</f>
        <v>0</v>
      </c>
      <c r="O137" s="301">
        <f>$F137*N137</f>
        <v>0</v>
      </c>
      <c r="P137" s="301">
        <f>O137/1000000</f>
        <v>0</v>
      </c>
      <c r="Q137" s="448"/>
    </row>
    <row r="138" spans="1:17" s="618" customFormat="1" ht="18" customHeight="1">
      <c r="A138" s="338"/>
      <c r="B138" s="712" t="s">
        <v>426</v>
      </c>
      <c r="C138" s="342"/>
      <c r="D138" s="325"/>
      <c r="E138" s="306"/>
      <c r="F138" s="325"/>
      <c r="G138" s="318"/>
      <c r="H138" s="319"/>
      <c r="I138" s="326"/>
      <c r="J138" s="326"/>
      <c r="K138" s="326"/>
      <c r="L138" s="318"/>
      <c r="M138" s="319"/>
      <c r="N138" s="326"/>
      <c r="O138" s="326"/>
      <c r="P138" s="326"/>
      <c r="Q138" s="448"/>
    </row>
    <row r="139" spans="1:17" s="618" customFormat="1" ht="14.25">
      <c r="A139" s="338">
        <v>8</v>
      </c>
      <c r="B139" s="718" t="s">
        <v>427</v>
      </c>
      <c r="C139" s="342">
        <v>4864952</v>
      </c>
      <c r="D139" s="325" t="s">
        <v>12</v>
      </c>
      <c r="E139" s="306" t="s">
        <v>321</v>
      </c>
      <c r="F139" s="325">
        <v>-625</v>
      </c>
      <c r="G139" s="338">
        <v>991433</v>
      </c>
      <c r="H139" s="326">
        <v>991332</v>
      </c>
      <c r="I139" s="326">
        <f>G139-H139</f>
        <v>101</v>
      </c>
      <c r="J139" s="326">
        <f>$F139*I139</f>
        <v>-63125</v>
      </c>
      <c r="K139" s="326">
        <f>J139/1000000</f>
        <v>-0.063125</v>
      </c>
      <c r="L139" s="338">
        <v>316</v>
      </c>
      <c r="M139" s="326">
        <v>290</v>
      </c>
      <c r="N139" s="326">
        <f>L139-M139</f>
        <v>26</v>
      </c>
      <c r="O139" s="326">
        <f>$F139*N139</f>
        <v>-16250</v>
      </c>
      <c r="P139" s="326">
        <f>O139/1000000</f>
        <v>-0.01625</v>
      </c>
      <c r="Q139" s="448"/>
    </row>
    <row r="140" spans="1:17" s="618" customFormat="1" ht="14.25">
      <c r="A140" s="338">
        <v>9</v>
      </c>
      <c r="B140" s="718" t="s">
        <v>427</v>
      </c>
      <c r="C140" s="342">
        <v>4865039</v>
      </c>
      <c r="D140" s="325" t="s">
        <v>12</v>
      </c>
      <c r="E140" s="306" t="s">
        <v>321</v>
      </c>
      <c r="F140" s="325">
        <v>-500</v>
      </c>
      <c r="G140" s="338">
        <v>999887</v>
      </c>
      <c r="H140" s="326">
        <v>999896</v>
      </c>
      <c r="I140" s="326">
        <f>G140-H140</f>
        <v>-9</v>
      </c>
      <c r="J140" s="326">
        <f>$F140*I140</f>
        <v>4500</v>
      </c>
      <c r="K140" s="326">
        <f>J140/1000000</f>
        <v>0.0045</v>
      </c>
      <c r="L140" s="338">
        <v>250</v>
      </c>
      <c r="M140" s="326">
        <v>244</v>
      </c>
      <c r="N140" s="326">
        <f>L140-M140</f>
        <v>6</v>
      </c>
      <c r="O140" s="326">
        <f>$F140*N140</f>
        <v>-3000</v>
      </c>
      <c r="P140" s="326">
        <f>O140/1000000</f>
        <v>-0.003</v>
      </c>
      <c r="Q140" s="448"/>
    </row>
    <row r="141" spans="1:17" s="618" customFormat="1" ht="15.75">
      <c r="A141" s="338"/>
      <c r="B141" s="712" t="s">
        <v>429</v>
      </c>
      <c r="C141" s="342"/>
      <c r="D141" s="325"/>
      <c r="E141" s="306"/>
      <c r="F141" s="325"/>
      <c r="G141" s="318"/>
      <c r="H141" s="319"/>
      <c r="I141" s="326"/>
      <c r="J141" s="326"/>
      <c r="K141" s="326"/>
      <c r="L141" s="318"/>
      <c r="M141" s="319"/>
      <c r="N141" s="326"/>
      <c r="O141" s="326"/>
      <c r="P141" s="326"/>
      <c r="Q141" s="448"/>
    </row>
    <row r="142" spans="1:17" s="618" customFormat="1" ht="15">
      <c r="A142" s="338">
        <v>10</v>
      </c>
      <c r="B142" s="718" t="s">
        <v>430</v>
      </c>
      <c r="C142" s="342">
        <v>4865158</v>
      </c>
      <c r="D142" s="325" t="s">
        <v>12</v>
      </c>
      <c r="E142" s="306" t="s">
        <v>321</v>
      </c>
      <c r="F142" s="325">
        <v>-200</v>
      </c>
      <c r="G142" s="318">
        <v>992042</v>
      </c>
      <c r="H142" s="319">
        <v>992042</v>
      </c>
      <c r="I142" s="326">
        <f>G142-H142</f>
        <v>0</v>
      </c>
      <c r="J142" s="326">
        <f>$F142*I142</f>
        <v>0</v>
      </c>
      <c r="K142" s="326">
        <f>J142/1000000</f>
        <v>0</v>
      </c>
      <c r="L142" s="318">
        <v>17969</v>
      </c>
      <c r="M142" s="319">
        <v>15737</v>
      </c>
      <c r="N142" s="326">
        <f>L142-M142</f>
        <v>2232</v>
      </c>
      <c r="O142" s="326">
        <f>$F142*N142</f>
        <v>-446400</v>
      </c>
      <c r="P142" s="326">
        <f>O142/1000000</f>
        <v>-0.4464</v>
      </c>
      <c r="Q142" s="448"/>
    </row>
    <row r="143" spans="1:17" s="618" customFormat="1" ht="15">
      <c r="A143" s="338">
        <v>11</v>
      </c>
      <c r="B143" s="718" t="s">
        <v>431</v>
      </c>
      <c r="C143" s="342">
        <v>4864816</v>
      </c>
      <c r="D143" s="325" t="s">
        <v>12</v>
      </c>
      <c r="E143" s="306" t="s">
        <v>321</v>
      </c>
      <c r="F143" s="325">
        <v>-187.5</v>
      </c>
      <c r="G143" s="318">
        <v>988004</v>
      </c>
      <c r="H143" s="319">
        <v>987998</v>
      </c>
      <c r="I143" s="326">
        <f>G143-H143</f>
        <v>6</v>
      </c>
      <c r="J143" s="326">
        <f>$F143*I143</f>
        <v>-1125</v>
      </c>
      <c r="K143" s="326">
        <f>J143/1000000</f>
        <v>-0.001125</v>
      </c>
      <c r="L143" s="318">
        <v>4755</v>
      </c>
      <c r="M143" s="319">
        <v>4783</v>
      </c>
      <c r="N143" s="326">
        <f>L143-M143</f>
        <v>-28</v>
      </c>
      <c r="O143" s="326">
        <f>$F143*N143</f>
        <v>5250</v>
      </c>
      <c r="P143" s="326">
        <f>O143/1000000</f>
        <v>0.00525</v>
      </c>
      <c r="Q143" s="448"/>
    </row>
    <row r="144" spans="1:17" s="618" customFormat="1" ht="15">
      <c r="A144" s="338">
        <v>12</v>
      </c>
      <c r="B144" s="718" t="s">
        <v>432</v>
      </c>
      <c r="C144" s="342">
        <v>4864808</v>
      </c>
      <c r="D144" s="325" t="s">
        <v>12</v>
      </c>
      <c r="E144" s="306" t="s">
        <v>321</v>
      </c>
      <c r="F144" s="325">
        <v>-187.5</v>
      </c>
      <c r="G144" s="318">
        <v>981939</v>
      </c>
      <c r="H144" s="319">
        <v>981971</v>
      </c>
      <c r="I144" s="326">
        <f>G144-H144</f>
        <v>-32</v>
      </c>
      <c r="J144" s="326">
        <f>$F144*I144</f>
        <v>6000</v>
      </c>
      <c r="K144" s="326">
        <f>J144/1000000</f>
        <v>0.006</v>
      </c>
      <c r="L144" s="318">
        <v>3593</v>
      </c>
      <c r="M144" s="319">
        <v>3692</v>
      </c>
      <c r="N144" s="326">
        <f>L144-M144</f>
        <v>-99</v>
      </c>
      <c r="O144" s="326">
        <f>$F144*N144</f>
        <v>18562.5</v>
      </c>
      <c r="P144" s="326">
        <f>O144/1000000</f>
        <v>0.0185625</v>
      </c>
      <c r="Q144" s="448"/>
    </row>
    <row r="145" spans="1:17" s="618" customFormat="1" ht="15">
      <c r="A145" s="338">
        <v>13</v>
      </c>
      <c r="B145" s="718" t="s">
        <v>433</v>
      </c>
      <c r="C145" s="342">
        <v>4865005</v>
      </c>
      <c r="D145" s="325" t="s">
        <v>12</v>
      </c>
      <c r="E145" s="306" t="s">
        <v>321</v>
      </c>
      <c r="F145" s="325">
        <v>-250</v>
      </c>
      <c r="G145" s="318">
        <v>3942</v>
      </c>
      <c r="H145" s="319">
        <v>3939</v>
      </c>
      <c r="I145" s="326">
        <f>G145-H145</f>
        <v>3</v>
      </c>
      <c r="J145" s="326">
        <f>$F145*I145</f>
        <v>-750</v>
      </c>
      <c r="K145" s="326">
        <f>J145/1000000</f>
        <v>-0.00075</v>
      </c>
      <c r="L145" s="318">
        <v>8187</v>
      </c>
      <c r="M145" s="319">
        <v>8131</v>
      </c>
      <c r="N145" s="326">
        <f>L145-M145</f>
        <v>56</v>
      </c>
      <c r="O145" s="326">
        <f>$F145*N145</f>
        <v>-14000</v>
      </c>
      <c r="P145" s="326">
        <f>O145/1000000</f>
        <v>-0.014</v>
      </c>
      <c r="Q145" s="448"/>
    </row>
    <row r="146" spans="1:17" s="306" customFormat="1" ht="15.75" thickBot="1">
      <c r="A146" s="652">
        <v>14</v>
      </c>
      <c r="B146" s="713" t="s">
        <v>434</v>
      </c>
      <c r="C146" s="714">
        <v>4864822</v>
      </c>
      <c r="D146" s="719" t="s">
        <v>12</v>
      </c>
      <c r="E146" s="715" t="s">
        <v>321</v>
      </c>
      <c r="F146" s="714">
        <v>-100</v>
      </c>
      <c r="G146" s="427">
        <v>993337</v>
      </c>
      <c r="H146" s="428">
        <v>993338</v>
      </c>
      <c r="I146" s="714">
        <f>G146-H146</f>
        <v>-1</v>
      </c>
      <c r="J146" s="714">
        <f>$F146*I146</f>
        <v>100</v>
      </c>
      <c r="K146" s="714">
        <f>J146/1000000</f>
        <v>0.0001</v>
      </c>
      <c r="L146" s="427">
        <v>29741</v>
      </c>
      <c r="M146" s="428">
        <v>29716</v>
      </c>
      <c r="N146" s="714">
        <f>L146-M146</f>
        <v>25</v>
      </c>
      <c r="O146" s="714">
        <f>$F146*N146</f>
        <v>-2500</v>
      </c>
      <c r="P146" s="714">
        <f>O146/1000000</f>
        <v>-0.0025</v>
      </c>
      <c r="Q146" s="804"/>
    </row>
    <row r="147" ht="15.75" thickTop="1">
      <c r="L147" s="319"/>
    </row>
    <row r="148" spans="2:16" ht="18">
      <c r="B148" s="296" t="s">
        <v>285</v>
      </c>
      <c r="K148" s="146">
        <f>SUM(K126:K147)</f>
        <v>-0.12036606999999998</v>
      </c>
      <c r="P148" s="146">
        <f>SUM(P126:P147)</f>
        <v>-0.53225802</v>
      </c>
    </row>
    <row r="149" spans="11:16" ht="15.75">
      <c r="K149" s="83"/>
      <c r="P149" s="83"/>
    </row>
    <row r="150" spans="11:16" ht="15.75">
      <c r="K150" s="83"/>
      <c r="P150" s="83"/>
    </row>
    <row r="151" spans="11:16" ht="15.75">
      <c r="K151" s="83"/>
      <c r="P151" s="83"/>
    </row>
    <row r="152" spans="11:16" ht="15.75">
      <c r="K152" s="83"/>
      <c r="P152" s="83"/>
    </row>
    <row r="153" spans="11:16" ht="15.75">
      <c r="K153" s="83"/>
      <c r="P153" s="83"/>
    </row>
    <row r="154" ht="13.5" thickBot="1"/>
    <row r="155" spans="1:17" ht="31.5" customHeight="1">
      <c r="A155" s="132" t="s">
        <v>220</v>
      </c>
      <c r="B155" s="133"/>
      <c r="C155" s="133"/>
      <c r="D155" s="134"/>
      <c r="E155" s="135"/>
      <c r="F155" s="134"/>
      <c r="G155" s="134"/>
      <c r="H155" s="133"/>
      <c r="I155" s="136"/>
      <c r="J155" s="137"/>
      <c r="K155" s="138"/>
      <c r="L155" s="516"/>
      <c r="M155" s="516"/>
      <c r="N155" s="516"/>
      <c r="O155" s="516"/>
      <c r="P155" s="516"/>
      <c r="Q155" s="517"/>
    </row>
    <row r="156" spans="1:17" ht="28.5" customHeight="1">
      <c r="A156" s="139" t="s">
        <v>282</v>
      </c>
      <c r="B156" s="80"/>
      <c r="C156" s="80"/>
      <c r="D156" s="80"/>
      <c r="E156" s="81"/>
      <c r="F156" s="80"/>
      <c r="G156" s="80"/>
      <c r="H156" s="80"/>
      <c r="I156" s="82"/>
      <c r="J156" s="80"/>
      <c r="K156" s="131">
        <f>K115</f>
        <v>-20.247921270000006</v>
      </c>
      <c r="L156" s="458"/>
      <c r="M156" s="458"/>
      <c r="N156" s="458"/>
      <c r="O156" s="458"/>
      <c r="P156" s="131">
        <f>P115</f>
        <v>0.01999774999999998</v>
      </c>
      <c r="Q156" s="518"/>
    </row>
    <row r="157" spans="1:17" ht="28.5" customHeight="1">
      <c r="A157" s="139" t="s">
        <v>283</v>
      </c>
      <c r="B157" s="80"/>
      <c r="C157" s="80"/>
      <c r="D157" s="80"/>
      <c r="E157" s="81"/>
      <c r="F157" s="80"/>
      <c r="G157" s="80"/>
      <c r="H157" s="80"/>
      <c r="I157" s="82"/>
      <c r="J157" s="80"/>
      <c r="K157" s="131">
        <f>K148</f>
        <v>-0.12036606999999998</v>
      </c>
      <c r="L157" s="458"/>
      <c r="M157" s="458"/>
      <c r="N157" s="458"/>
      <c r="O157" s="458"/>
      <c r="P157" s="131">
        <f>P148</f>
        <v>-0.53225802</v>
      </c>
      <c r="Q157" s="518"/>
    </row>
    <row r="158" spans="1:17" ht="28.5" customHeight="1">
      <c r="A158" s="139" t="s">
        <v>221</v>
      </c>
      <c r="B158" s="80"/>
      <c r="C158" s="80"/>
      <c r="D158" s="80"/>
      <c r="E158" s="81"/>
      <c r="F158" s="80"/>
      <c r="G158" s="80"/>
      <c r="H158" s="80"/>
      <c r="I158" s="82"/>
      <c r="J158" s="80"/>
      <c r="K158" s="131">
        <f>'ROHTAK ROAD'!K42</f>
        <v>-0.1453125</v>
      </c>
      <c r="L158" s="458"/>
      <c r="M158" s="458"/>
      <c r="N158" s="458"/>
      <c r="O158" s="458"/>
      <c r="P158" s="131">
        <f>'ROHTAK ROAD'!P42</f>
        <v>0.29721875000000003</v>
      </c>
      <c r="Q158" s="518"/>
    </row>
    <row r="159" spans="1:17" ht="27.75" customHeight="1" thickBot="1">
      <c r="A159" s="141" t="s">
        <v>222</v>
      </c>
      <c r="B159" s="140"/>
      <c r="C159" s="140"/>
      <c r="D159" s="140"/>
      <c r="E159" s="140"/>
      <c r="F159" s="140"/>
      <c r="G159" s="140"/>
      <c r="H159" s="140"/>
      <c r="I159" s="140"/>
      <c r="J159" s="140"/>
      <c r="K159" s="394">
        <f>SUM(K156:K158)</f>
        <v>-20.513599840000005</v>
      </c>
      <c r="L159" s="519"/>
      <c r="M159" s="519"/>
      <c r="N159" s="519"/>
      <c r="O159" s="519"/>
      <c r="P159" s="394">
        <f>SUM(P156:P158)</f>
        <v>-0.21504152000000004</v>
      </c>
      <c r="Q159" s="520"/>
    </row>
    <row r="163" ht="13.5" thickBot="1">
      <c r="A163" s="231"/>
    </row>
    <row r="164" spans="1:17" ht="12.75">
      <c r="A164" s="521"/>
      <c r="B164" s="522"/>
      <c r="C164" s="522"/>
      <c r="D164" s="522"/>
      <c r="E164" s="522"/>
      <c r="F164" s="522"/>
      <c r="G164" s="522"/>
      <c r="H164" s="516"/>
      <c r="I164" s="516"/>
      <c r="J164" s="516"/>
      <c r="K164" s="516"/>
      <c r="L164" s="516"/>
      <c r="M164" s="516"/>
      <c r="N164" s="516"/>
      <c r="O164" s="516"/>
      <c r="P164" s="516"/>
      <c r="Q164" s="517"/>
    </row>
    <row r="165" spans="1:17" ht="23.25">
      <c r="A165" s="523" t="s">
        <v>302</v>
      </c>
      <c r="B165" s="524"/>
      <c r="C165" s="524"/>
      <c r="D165" s="524"/>
      <c r="E165" s="524"/>
      <c r="F165" s="524"/>
      <c r="G165" s="524"/>
      <c r="H165" s="458"/>
      <c r="I165" s="458"/>
      <c r="J165" s="458"/>
      <c r="K165" s="458"/>
      <c r="L165" s="458"/>
      <c r="M165" s="458"/>
      <c r="N165" s="458"/>
      <c r="O165" s="458"/>
      <c r="P165" s="458"/>
      <c r="Q165" s="518"/>
    </row>
    <row r="166" spans="1:17" ht="12.75">
      <c r="A166" s="525"/>
      <c r="B166" s="524"/>
      <c r="C166" s="524"/>
      <c r="D166" s="524"/>
      <c r="E166" s="524"/>
      <c r="F166" s="524"/>
      <c r="G166" s="524"/>
      <c r="H166" s="458"/>
      <c r="I166" s="458"/>
      <c r="J166" s="458"/>
      <c r="K166" s="458"/>
      <c r="L166" s="458"/>
      <c r="M166" s="458"/>
      <c r="N166" s="458"/>
      <c r="O166" s="458"/>
      <c r="P166" s="458"/>
      <c r="Q166" s="518"/>
    </row>
    <row r="167" spans="1:17" ht="15.75">
      <c r="A167" s="526"/>
      <c r="B167" s="527"/>
      <c r="C167" s="527"/>
      <c r="D167" s="527"/>
      <c r="E167" s="527"/>
      <c r="F167" s="527"/>
      <c r="G167" s="527"/>
      <c r="H167" s="458"/>
      <c r="I167" s="458"/>
      <c r="J167" s="458"/>
      <c r="K167" s="528" t="s">
        <v>314</v>
      </c>
      <c r="L167" s="458"/>
      <c r="M167" s="458"/>
      <c r="N167" s="458"/>
      <c r="O167" s="458"/>
      <c r="P167" s="528" t="s">
        <v>315</v>
      </c>
      <c r="Q167" s="518"/>
    </row>
    <row r="168" spans="1:17" ht="12.75">
      <c r="A168" s="529"/>
      <c r="B168" s="91"/>
      <c r="C168" s="91"/>
      <c r="D168" s="91"/>
      <c r="E168" s="91"/>
      <c r="F168" s="91"/>
      <c r="G168" s="91"/>
      <c r="H168" s="458"/>
      <c r="I168" s="458"/>
      <c r="J168" s="458"/>
      <c r="K168" s="458"/>
      <c r="L168" s="458"/>
      <c r="M168" s="458"/>
      <c r="N168" s="458"/>
      <c r="O168" s="458"/>
      <c r="P168" s="458"/>
      <c r="Q168" s="518"/>
    </row>
    <row r="169" spans="1:17" ht="12.75">
      <c r="A169" s="529"/>
      <c r="B169" s="91"/>
      <c r="C169" s="91"/>
      <c r="D169" s="91"/>
      <c r="E169" s="91"/>
      <c r="F169" s="91"/>
      <c r="G169" s="91"/>
      <c r="H169" s="458"/>
      <c r="I169" s="458"/>
      <c r="J169" s="458"/>
      <c r="K169" s="458"/>
      <c r="L169" s="458"/>
      <c r="M169" s="458"/>
      <c r="N169" s="458"/>
      <c r="O169" s="458"/>
      <c r="P169" s="458"/>
      <c r="Q169" s="518"/>
    </row>
    <row r="170" spans="1:17" ht="24.75" customHeight="1">
      <c r="A170" s="530" t="s">
        <v>305</v>
      </c>
      <c r="B170" s="531"/>
      <c r="C170" s="531"/>
      <c r="D170" s="532"/>
      <c r="E170" s="532"/>
      <c r="F170" s="533"/>
      <c r="G170" s="532"/>
      <c r="H170" s="458"/>
      <c r="I170" s="458"/>
      <c r="J170" s="458"/>
      <c r="K170" s="534">
        <f>K159</f>
        <v>-20.513599840000005</v>
      </c>
      <c r="L170" s="532" t="s">
        <v>303</v>
      </c>
      <c r="M170" s="458"/>
      <c r="N170" s="458"/>
      <c r="O170" s="458"/>
      <c r="P170" s="534">
        <f>P159</f>
        <v>-0.21504152000000004</v>
      </c>
      <c r="Q170" s="535" t="s">
        <v>303</v>
      </c>
    </row>
    <row r="171" spans="1:17" ht="15">
      <c r="A171" s="536"/>
      <c r="B171" s="537"/>
      <c r="C171" s="537"/>
      <c r="D171" s="524"/>
      <c r="E171" s="524"/>
      <c r="F171" s="538"/>
      <c r="G171" s="524"/>
      <c r="H171" s="458"/>
      <c r="I171" s="458"/>
      <c r="J171" s="458"/>
      <c r="K171" s="514"/>
      <c r="L171" s="524"/>
      <c r="M171" s="458"/>
      <c r="N171" s="458"/>
      <c r="O171" s="458"/>
      <c r="P171" s="514"/>
      <c r="Q171" s="539"/>
    </row>
    <row r="172" spans="1:17" ht="22.5" customHeight="1">
      <c r="A172" s="540" t="s">
        <v>304</v>
      </c>
      <c r="B172" s="43"/>
      <c r="C172" s="43"/>
      <c r="D172" s="524"/>
      <c r="E172" s="524"/>
      <c r="F172" s="541"/>
      <c r="G172" s="532"/>
      <c r="H172" s="458"/>
      <c r="I172" s="458"/>
      <c r="J172" s="458"/>
      <c r="K172" s="534">
        <f>'STEPPED UP GENCO'!K41</f>
        <v>-3.4850043109323003</v>
      </c>
      <c r="L172" s="532" t="s">
        <v>303</v>
      </c>
      <c r="M172" s="458"/>
      <c r="N172" s="458"/>
      <c r="O172" s="458"/>
      <c r="P172" s="534">
        <f>'STEPPED UP GENCO'!P41</f>
        <v>0.01641528</v>
      </c>
      <c r="Q172" s="535" t="s">
        <v>303</v>
      </c>
    </row>
    <row r="173" spans="1:17" ht="12.75">
      <c r="A173" s="542"/>
      <c r="B173" s="458"/>
      <c r="C173" s="458"/>
      <c r="D173" s="458"/>
      <c r="E173" s="458"/>
      <c r="F173" s="458"/>
      <c r="G173" s="458"/>
      <c r="H173" s="458"/>
      <c r="I173" s="458"/>
      <c r="J173" s="458"/>
      <c r="K173" s="458"/>
      <c r="L173" s="458"/>
      <c r="M173" s="458"/>
      <c r="N173" s="458"/>
      <c r="O173" s="458"/>
      <c r="P173" s="458"/>
      <c r="Q173" s="518"/>
    </row>
    <row r="174" spans="1:17" ht="2.25" customHeight="1">
      <c r="A174" s="542"/>
      <c r="B174" s="458"/>
      <c r="C174" s="458"/>
      <c r="D174" s="458"/>
      <c r="E174" s="458"/>
      <c r="F174" s="458"/>
      <c r="G174" s="458"/>
      <c r="H174" s="458"/>
      <c r="I174" s="458"/>
      <c r="J174" s="458"/>
      <c r="K174" s="458"/>
      <c r="L174" s="458"/>
      <c r="M174" s="458"/>
      <c r="N174" s="458"/>
      <c r="O174" s="458"/>
      <c r="P174" s="458"/>
      <c r="Q174" s="518"/>
    </row>
    <row r="175" spans="1:17" ht="7.5" customHeight="1">
      <c r="A175" s="542"/>
      <c r="B175" s="458"/>
      <c r="C175" s="458"/>
      <c r="D175" s="458"/>
      <c r="E175" s="458"/>
      <c r="F175" s="458"/>
      <c r="G175" s="458"/>
      <c r="H175" s="458"/>
      <c r="I175" s="458"/>
      <c r="J175" s="458"/>
      <c r="K175" s="458"/>
      <c r="L175" s="458"/>
      <c r="M175" s="458"/>
      <c r="N175" s="458"/>
      <c r="O175" s="458"/>
      <c r="P175" s="458"/>
      <c r="Q175" s="518"/>
    </row>
    <row r="176" spans="1:17" ht="21" thickBot="1">
      <c r="A176" s="543"/>
      <c r="B176" s="519"/>
      <c r="C176" s="519"/>
      <c r="D176" s="519"/>
      <c r="E176" s="519"/>
      <c r="F176" s="519"/>
      <c r="G176" s="519"/>
      <c r="H176" s="544"/>
      <c r="I176" s="544"/>
      <c r="J176" s="545" t="s">
        <v>306</v>
      </c>
      <c r="K176" s="546">
        <f>SUM(K170:K175)</f>
        <v>-23.998604150932305</v>
      </c>
      <c r="L176" s="544" t="s">
        <v>303</v>
      </c>
      <c r="M176" s="547"/>
      <c r="N176" s="519"/>
      <c r="O176" s="519"/>
      <c r="P176" s="546">
        <f>SUM(P170:P175)</f>
        <v>-0.19862624000000004</v>
      </c>
      <c r="Q176" s="548" t="s">
        <v>303</v>
      </c>
    </row>
  </sheetData>
  <sheetProtection/>
  <printOptions horizontalCentered="1"/>
  <pageMargins left="0.39" right="0.25" top="0.36" bottom="0" header="0.38" footer="0.5"/>
  <pageSetup horizontalDpi="600" verticalDpi="600" orientation="landscape" scale="59" r:id="rId1"/>
  <rowBreaks count="2" manualBreakCount="2">
    <brk id="72" max="16" man="1"/>
    <brk id="120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34"/>
  <sheetViews>
    <sheetView zoomScale="85" zoomScaleNormal="85" zoomScalePageLayoutView="0" workbookViewId="0" topLeftCell="A1">
      <selection activeCell="L42" sqref="L42"/>
    </sheetView>
  </sheetViews>
  <sheetFormatPr defaultColWidth="9.140625" defaultRowHeight="12.75"/>
  <cols>
    <col min="1" max="1" width="6.8515625" style="425" customWidth="1"/>
    <col min="2" max="2" width="12.00390625" style="425" customWidth="1"/>
    <col min="3" max="3" width="9.8515625" style="425" bestFit="1" customWidth="1"/>
    <col min="4" max="5" width="9.140625" style="425" customWidth="1"/>
    <col min="6" max="6" width="9.28125" style="425" bestFit="1" customWidth="1"/>
    <col min="7" max="7" width="13.00390625" style="425" customWidth="1"/>
    <col min="8" max="8" width="12.140625" style="425" customWidth="1"/>
    <col min="9" max="9" width="9.28125" style="425" bestFit="1" customWidth="1"/>
    <col min="10" max="10" width="10.57421875" style="425" bestFit="1" customWidth="1"/>
    <col min="11" max="11" width="10.00390625" style="425" customWidth="1"/>
    <col min="12" max="13" width="11.8515625" style="425" customWidth="1"/>
    <col min="14" max="14" width="9.28125" style="425" bestFit="1" customWidth="1"/>
    <col min="15" max="15" width="10.57421875" style="425" bestFit="1" customWidth="1"/>
    <col min="16" max="16" width="12.7109375" style="425" customWidth="1"/>
    <col min="17" max="17" width="12.28125" style="425" customWidth="1"/>
    <col min="18" max="16384" width="9.140625" style="425" customWidth="1"/>
  </cols>
  <sheetData>
    <row r="1" spans="1:16" ht="24" thickBot="1">
      <c r="A1" s="3"/>
      <c r="G1" s="458"/>
      <c r="H1" s="458"/>
      <c r="I1" s="44" t="s">
        <v>370</v>
      </c>
      <c r="J1" s="458"/>
      <c r="K1" s="458"/>
      <c r="L1" s="458"/>
      <c r="M1" s="458"/>
      <c r="N1" s="44" t="s">
        <v>371</v>
      </c>
      <c r="O1" s="458"/>
      <c r="P1" s="458"/>
    </row>
    <row r="2" spans="1:17" ht="39.75" thickBot="1" thickTop="1">
      <c r="A2" s="476" t="s">
        <v>8</v>
      </c>
      <c r="B2" s="477" t="s">
        <v>9</v>
      </c>
      <c r="C2" s="478" t="s">
        <v>1</v>
      </c>
      <c r="D2" s="478" t="s">
        <v>2</v>
      </c>
      <c r="E2" s="478" t="s">
        <v>3</v>
      </c>
      <c r="F2" s="478" t="s">
        <v>10</v>
      </c>
      <c r="G2" s="476" t="str">
        <f>NDPL!G5</f>
        <v>FINAL READING 31/05/2022</v>
      </c>
      <c r="H2" s="478" t="str">
        <f>NDPL!H5</f>
        <v>INTIAL READING 01/05/2022</v>
      </c>
      <c r="I2" s="478" t="s">
        <v>4</v>
      </c>
      <c r="J2" s="478" t="s">
        <v>5</v>
      </c>
      <c r="K2" s="478" t="s">
        <v>6</v>
      </c>
      <c r="L2" s="476" t="str">
        <f>NDPL!G5</f>
        <v>FINAL READING 31/05/2022</v>
      </c>
      <c r="M2" s="478" t="str">
        <f>NDPL!H5</f>
        <v>INTIAL READING 01/05/2022</v>
      </c>
      <c r="N2" s="478" t="s">
        <v>4</v>
      </c>
      <c r="O2" s="478" t="s">
        <v>5</v>
      </c>
      <c r="P2" s="499" t="s">
        <v>6</v>
      </c>
      <c r="Q2" s="642"/>
    </row>
    <row r="3" ht="14.25" thickBot="1" thickTop="1"/>
    <row r="4" spans="1:17" ht="13.5" thickTop="1">
      <c r="A4" s="437"/>
      <c r="B4" s="244" t="s">
        <v>316</v>
      </c>
      <c r="C4" s="436"/>
      <c r="D4" s="436"/>
      <c r="E4" s="436"/>
      <c r="F4" s="556"/>
      <c r="G4" s="437"/>
      <c r="H4" s="436"/>
      <c r="I4" s="436"/>
      <c r="J4" s="436"/>
      <c r="K4" s="556"/>
      <c r="L4" s="437"/>
      <c r="M4" s="436"/>
      <c r="N4" s="436"/>
      <c r="O4" s="436"/>
      <c r="P4" s="556"/>
      <c r="Q4" s="505"/>
    </row>
    <row r="5" spans="1:17" ht="12.75">
      <c r="A5" s="643"/>
      <c r="B5" s="120" t="s">
        <v>320</v>
      </c>
      <c r="C5" s="121" t="s">
        <v>255</v>
      </c>
      <c r="D5" s="458"/>
      <c r="E5" s="458"/>
      <c r="F5" s="636"/>
      <c r="G5" s="643"/>
      <c r="H5" s="458"/>
      <c r="I5" s="458"/>
      <c r="J5" s="458"/>
      <c r="K5" s="636"/>
      <c r="L5" s="643"/>
      <c r="M5" s="458"/>
      <c r="N5" s="458"/>
      <c r="O5" s="458"/>
      <c r="P5" s="636"/>
      <c r="Q5" s="429"/>
    </row>
    <row r="6" spans="1:17" ht="15">
      <c r="A6" s="457">
        <v>1</v>
      </c>
      <c r="B6" s="458" t="s">
        <v>317</v>
      </c>
      <c r="C6" s="459">
        <v>5100238</v>
      </c>
      <c r="D6" s="118" t="s">
        <v>12</v>
      </c>
      <c r="E6" s="118" t="s">
        <v>257</v>
      </c>
      <c r="F6" s="460">
        <v>750</v>
      </c>
      <c r="G6" s="318" t="e">
        <v>#N/A</v>
      </c>
      <c r="H6" s="264">
        <v>81377</v>
      </c>
      <c r="I6" s="374" t="e">
        <f>G6-H6</f>
        <v>#N/A</v>
      </c>
      <c r="J6" s="374" t="e">
        <f>$F6*I6</f>
        <v>#N/A</v>
      </c>
      <c r="K6" s="444" t="e">
        <f>J6/1000000</f>
        <v>#N/A</v>
      </c>
      <c r="L6" s="318" t="e">
        <v>#N/A</v>
      </c>
      <c r="M6" s="264">
        <v>999899</v>
      </c>
      <c r="N6" s="374" t="e">
        <f>L6-M6</f>
        <v>#N/A</v>
      </c>
      <c r="O6" s="374" t="e">
        <f>$F6*N6</f>
        <v>#N/A</v>
      </c>
      <c r="P6" s="444" t="e">
        <f>O6/1000000</f>
        <v>#N/A</v>
      </c>
      <c r="Q6" s="439"/>
    </row>
    <row r="7" spans="1:17" s="705" customFormat="1" ht="15">
      <c r="A7" s="695">
        <v>2</v>
      </c>
      <c r="B7" s="696" t="s">
        <v>318</v>
      </c>
      <c r="C7" s="697">
        <v>5295188</v>
      </c>
      <c r="D7" s="698" t="s">
        <v>12</v>
      </c>
      <c r="E7" s="698" t="s">
        <v>257</v>
      </c>
      <c r="F7" s="699">
        <v>1500</v>
      </c>
      <c r="G7" s="700" t="e">
        <v>#N/A</v>
      </c>
      <c r="H7" s="701" t="e">
        <v>#N/A</v>
      </c>
      <c r="I7" s="702" t="e">
        <f>G7-H7</f>
        <v>#N/A</v>
      </c>
      <c r="J7" s="702" t="e">
        <f>$F7*I7</f>
        <v>#N/A</v>
      </c>
      <c r="K7" s="703" t="e">
        <f>J7/1000000</f>
        <v>#N/A</v>
      </c>
      <c r="L7" s="700" t="e">
        <v>#N/A</v>
      </c>
      <c r="M7" s="701" t="e">
        <v>#N/A</v>
      </c>
      <c r="N7" s="702" t="e">
        <f>L7-M7</f>
        <v>#N/A</v>
      </c>
      <c r="O7" s="702" t="e">
        <f>$F7*N7</f>
        <v>#N/A</v>
      </c>
      <c r="P7" s="703" t="e">
        <f>O7/1000000</f>
        <v>#N/A</v>
      </c>
      <c r="Q7" s="704"/>
    </row>
    <row r="8" spans="1:17" s="494" customFormat="1" ht="15">
      <c r="A8" s="485">
        <v>3</v>
      </c>
      <c r="B8" s="486" t="s">
        <v>319</v>
      </c>
      <c r="C8" s="487">
        <v>4864840</v>
      </c>
      <c r="D8" s="488" t="s">
        <v>12</v>
      </c>
      <c r="E8" s="488" t="s">
        <v>257</v>
      </c>
      <c r="F8" s="489">
        <v>750</v>
      </c>
      <c r="G8" s="490">
        <v>804440</v>
      </c>
      <c r="H8" s="319">
        <v>807080</v>
      </c>
      <c r="I8" s="491">
        <f>G8-H8</f>
        <v>-2640</v>
      </c>
      <c r="J8" s="491">
        <f>$F8*I8</f>
        <v>-1980000</v>
      </c>
      <c r="K8" s="492">
        <f>J8/1000000</f>
        <v>-1.98</v>
      </c>
      <c r="L8" s="490">
        <v>998653</v>
      </c>
      <c r="M8" s="319">
        <v>998653</v>
      </c>
      <c r="N8" s="491">
        <f>L8-M8</f>
        <v>0</v>
      </c>
      <c r="O8" s="491">
        <f>$F8*N8</f>
        <v>0</v>
      </c>
      <c r="P8" s="492">
        <f>O8/1000000</f>
        <v>0</v>
      </c>
      <c r="Q8" s="493"/>
    </row>
    <row r="9" spans="1:17" ht="12.75">
      <c r="A9" s="457"/>
      <c r="B9" s="458"/>
      <c r="C9" s="459"/>
      <c r="D9" s="458"/>
      <c r="E9" s="458"/>
      <c r="F9" s="460"/>
      <c r="G9" s="457"/>
      <c r="H9" s="459"/>
      <c r="I9" s="458"/>
      <c r="J9" s="458"/>
      <c r="K9" s="636"/>
      <c r="L9" s="457"/>
      <c r="M9" s="459"/>
      <c r="N9" s="458"/>
      <c r="O9" s="458"/>
      <c r="P9" s="636"/>
      <c r="Q9" s="429"/>
    </row>
    <row r="10" spans="1:17" ht="12.75">
      <c r="A10" s="643"/>
      <c r="B10" s="458"/>
      <c r="C10" s="458"/>
      <c r="D10" s="458"/>
      <c r="E10" s="458"/>
      <c r="F10" s="636"/>
      <c r="G10" s="457"/>
      <c r="H10" s="459"/>
      <c r="I10" s="458"/>
      <c r="J10" s="458"/>
      <c r="K10" s="636"/>
      <c r="L10" s="457"/>
      <c r="M10" s="459"/>
      <c r="N10" s="458"/>
      <c r="O10" s="458"/>
      <c r="P10" s="636"/>
      <c r="Q10" s="429"/>
    </row>
    <row r="11" spans="1:17" ht="12.75">
      <c r="A11" s="643"/>
      <c r="B11" s="458"/>
      <c r="C11" s="458"/>
      <c r="D11" s="458"/>
      <c r="E11" s="458"/>
      <c r="F11" s="636"/>
      <c r="G11" s="457"/>
      <c r="H11" s="459"/>
      <c r="I11" s="458"/>
      <c r="J11" s="458"/>
      <c r="K11" s="636"/>
      <c r="L11" s="457"/>
      <c r="M11" s="459"/>
      <c r="N11" s="458"/>
      <c r="O11" s="458"/>
      <c r="P11" s="636"/>
      <c r="Q11" s="429"/>
    </row>
    <row r="12" spans="1:17" ht="12.75">
      <c r="A12" s="643"/>
      <c r="B12" s="458"/>
      <c r="C12" s="458"/>
      <c r="D12" s="458"/>
      <c r="E12" s="458"/>
      <c r="F12" s="636"/>
      <c r="G12" s="457"/>
      <c r="H12" s="459"/>
      <c r="I12" s="121" t="s">
        <v>293</v>
      </c>
      <c r="J12" s="458"/>
      <c r="K12" s="501" t="e">
        <f>SUM(K6:K8)</f>
        <v>#N/A</v>
      </c>
      <c r="L12" s="457"/>
      <c r="M12" s="459"/>
      <c r="N12" s="121" t="s">
        <v>293</v>
      </c>
      <c r="O12" s="458"/>
      <c r="P12" s="501" t="e">
        <f>SUM(P6:P8)</f>
        <v>#N/A</v>
      </c>
      <c r="Q12" s="429"/>
    </row>
    <row r="13" spans="1:17" ht="12.75">
      <c r="A13" s="643"/>
      <c r="B13" s="458"/>
      <c r="C13" s="458"/>
      <c r="D13" s="458"/>
      <c r="E13" s="458"/>
      <c r="F13" s="636"/>
      <c r="G13" s="457"/>
      <c r="H13" s="459"/>
      <c r="I13" s="290"/>
      <c r="J13" s="458"/>
      <c r="K13" s="184"/>
      <c r="L13" s="457"/>
      <c r="M13" s="459"/>
      <c r="N13" s="290"/>
      <c r="O13" s="458"/>
      <c r="P13" s="184"/>
      <c r="Q13" s="429"/>
    </row>
    <row r="14" spans="1:17" ht="12.75">
      <c r="A14" s="643"/>
      <c r="B14" s="458"/>
      <c r="C14" s="458"/>
      <c r="D14" s="458"/>
      <c r="E14" s="458"/>
      <c r="F14" s="636"/>
      <c r="G14" s="457"/>
      <c r="H14" s="459"/>
      <c r="I14" s="458"/>
      <c r="J14" s="458"/>
      <c r="K14" s="636"/>
      <c r="L14" s="457"/>
      <c r="M14" s="459"/>
      <c r="N14" s="458"/>
      <c r="O14" s="458"/>
      <c r="P14" s="636"/>
      <c r="Q14" s="429"/>
    </row>
    <row r="15" spans="1:17" ht="12.75">
      <c r="A15" s="643"/>
      <c r="B15" s="114" t="s">
        <v>142</v>
      </c>
      <c r="C15" s="458"/>
      <c r="D15" s="458"/>
      <c r="E15" s="458"/>
      <c r="F15" s="636"/>
      <c r="G15" s="457"/>
      <c r="H15" s="459"/>
      <c r="I15" s="458"/>
      <c r="J15" s="458"/>
      <c r="K15" s="636"/>
      <c r="L15" s="457"/>
      <c r="M15" s="459"/>
      <c r="N15" s="458"/>
      <c r="O15" s="458"/>
      <c r="P15" s="636"/>
      <c r="Q15" s="429"/>
    </row>
    <row r="16" spans="1:17" ht="12.75">
      <c r="A16" s="644"/>
      <c r="B16" s="114" t="s">
        <v>254</v>
      </c>
      <c r="C16" s="105" t="s">
        <v>255</v>
      </c>
      <c r="D16" s="105"/>
      <c r="E16" s="106"/>
      <c r="F16" s="107"/>
      <c r="G16" s="108"/>
      <c r="H16" s="459"/>
      <c r="I16" s="458"/>
      <c r="J16" s="458"/>
      <c r="K16" s="636"/>
      <c r="L16" s="457"/>
      <c r="M16" s="459"/>
      <c r="N16" s="458"/>
      <c r="O16" s="458"/>
      <c r="P16" s="636"/>
      <c r="Q16" s="429"/>
    </row>
    <row r="17" spans="1:17" ht="15">
      <c r="A17" s="108">
        <v>1</v>
      </c>
      <c r="B17" s="109" t="s">
        <v>256</v>
      </c>
      <c r="C17" s="110">
        <v>5100232</v>
      </c>
      <c r="D17" s="111" t="s">
        <v>12</v>
      </c>
      <c r="E17" s="111" t="s">
        <v>257</v>
      </c>
      <c r="F17" s="112">
        <v>5000</v>
      </c>
      <c r="G17" s="318">
        <v>1246</v>
      </c>
      <c r="H17" s="264">
        <v>1411</v>
      </c>
      <c r="I17" s="374">
        <f>G17-H17</f>
        <v>-165</v>
      </c>
      <c r="J17" s="374">
        <f>$F17*I17</f>
        <v>-825000</v>
      </c>
      <c r="K17" s="444">
        <f>J17/1000000</f>
        <v>-0.825</v>
      </c>
      <c r="L17" s="318">
        <v>13231</v>
      </c>
      <c r="M17" s="264">
        <v>13230</v>
      </c>
      <c r="N17" s="374">
        <f>L17-M17</f>
        <v>1</v>
      </c>
      <c r="O17" s="374">
        <f>$F17*N17</f>
        <v>5000</v>
      </c>
      <c r="P17" s="444">
        <f>O17/1000000</f>
        <v>0.005</v>
      </c>
      <c r="Q17" s="429"/>
    </row>
    <row r="18" spans="1:17" ht="15">
      <c r="A18" s="108">
        <v>2</v>
      </c>
      <c r="B18" s="117" t="s">
        <v>258</v>
      </c>
      <c r="C18" s="110">
        <v>4864938</v>
      </c>
      <c r="D18" s="111" t="s">
        <v>12</v>
      </c>
      <c r="E18" s="111" t="s">
        <v>257</v>
      </c>
      <c r="F18" s="112">
        <v>1000</v>
      </c>
      <c r="G18" s="318">
        <v>999964</v>
      </c>
      <c r="H18" s="319">
        <v>999964</v>
      </c>
      <c r="I18" s="374">
        <f>G18-H18</f>
        <v>0</v>
      </c>
      <c r="J18" s="374">
        <f>$F18*I18</f>
        <v>0</v>
      </c>
      <c r="K18" s="444">
        <f>J18/1000000</f>
        <v>0</v>
      </c>
      <c r="L18" s="318">
        <v>863601</v>
      </c>
      <c r="M18" s="319">
        <v>863409</v>
      </c>
      <c r="N18" s="374">
        <f>L18-M18</f>
        <v>192</v>
      </c>
      <c r="O18" s="374">
        <f>$F18*N18</f>
        <v>192000</v>
      </c>
      <c r="P18" s="444">
        <f>O18/1000000</f>
        <v>0.192</v>
      </c>
      <c r="Q18" s="439"/>
    </row>
    <row r="19" spans="1:17" ht="15">
      <c r="A19" s="108">
        <v>3</v>
      </c>
      <c r="B19" s="109" t="s">
        <v>259</v>
      </c>
      <c r="C19" s="110">
        <v>4864947</v>
      </c>
      <c r="D19" s="111" t="s">
        <v>12</v>
      </c>
      <c r="E19" s="111" t="s">
        <v>257</v>
      </c>
      <c r="F19" s="112">
        <v>1000</v>
      </c>
      <c r="G19" s="318">
        <v>981986</v>
      </c>
      <c r="H19" s="319">
        <v>981242</v>
      </c>
      <c r="I19" s="374">
        <f>G19-H19</f>
        <v>744</v>
      </c>
      <c r="J19" s="374">
        <f>$F19*I19</f>
        <v>744000</v>
      </c>
      <c r="K19" s="444">
        <f>J19/1000000</f>
        <v>0.744</v>
      </c>
      <c r="L19" s="318">
        <v>2628</v>
      </c>
      <c r="M19" s="319">
        <v>1995</v>
      </c>
      <c r="N19" s="374">
        <f>L19-M19</f>
        <v>633</v>
      </c>
      <c r="O19" s="374">
        <f>$F19*N19</f>
        <v>633000</v>
      </c>
      <c r="P19" s="444">
        <f>O19/1000000</f>
        <v>0.633</v>
      </c>
      <c r="Q19" s="647"/>
    </row>
    <row r="20" spans="1:17" ht="12.75">
      <c r="A20" s="108"/>
      <c r="B20" s="109"/>
      <c r="C20" s="110"/>
      <c r="D20" s="111"/>
      <c r="E20" s="111"/>
      <c r="F20" s="113"/>
      <c r="G20" s="122"/>
      <c r="H20" s="458"/>
      <c r="I20" s="374"/>
      <c r="J20" s="374"/>
      <c r="K20" s="444"/>
      <c r="L20" s="576"/>
      <c r="M20" s="575"/>
      <c r="N20" s="374"/>
      <c r="O20" s="374"/>
      <c r="P20" s="444"/>
      <c r="Q20" s="429"/>
    </row>
    <row r="21" spans="1:17" ht="12.75">
      <c r="A21" s="643"/>
      <c r="B21" s="458"/>
      <c r="C21" s="458"/>
      <c r="D21" s="458"/>
      <c r="E21" s="458"/>
      <c r="F21" s="636"/>
      <c r="G21" s="643"/>
      <c r="H21" s="458"/>
      <c r="I21" s="458"/>
      <c r="J21" s="458"/>
      <c r="K21" s="636"/>
      <c r="L21" s="643"/>
      <c r="M21" s="458"/>
      <c r="N21" s="458"/>
      <c r="O21" s="458"/>
      <c r="P21" s="636"/>
      <c r="Q21" s="429"/>
    </row>
    <row r="22" spans="1:17" ht="12.75">
      <c r="A22" s="643"/>
      <c r="B22" s="458"/>
      <c r="C22" s="458"/>
      <c r="D22" s="458"/>
      <c r="E22" s="458"/>
      <c r="F22" s="636"/>
      <c r="G22" s="643"/>
      <c r="H22" s="458"/>
      <c r="I22" s="458"/>
      <c r="J22" s="458"/>
      <c r="K22" s="636"/>
      <c r="L22" s="643"/>
      <c r="M22" s="458"/>
      <c r="N22" s="458"/>
      <c r="O22" s="458"/>
      <c r="P22" s="636"/>
      <c r="Q22" s="429"/>
    </row>
    <row r="23" spans="1:17" ht="12.75">
      <c r="A23" s="643"/>
      <c r="B23" s="458"/>
      <c r="C23" s="458"/>
      <c r="D23" s="458"/>
      <c r="E23" s="458"/>
      <c r="F23" s="636"/>
      <c r="G23" s="643"/>
      <c r="H23" s="458"/>
      <c r="I23" s="121" t="s">
        <v>293</v>
      </c>
      <c r="J23" s="458"/>
      <c r="K23" s="501">
        <f>SUM(K17:K19)</f>
        <v>-0.08099999999999996</v>
      </c>
      <c r="L23" s="643"/>
      <c r="M23" s="458"/>
      <c r="N23" s="121" t="s">
        <v>293</v>
      </c>
      <c r="O23" s="458"/>
      <c r="P23" s="501">
        <f>SUM(P17:P19)</f>
        <v>0.8300000000000001</v>
      </c>
      <c r="Q23" s="429"/>
    </row>
    <row r="24" spans="1:17" ht="13.5" thickBot="1">
      <c r="A24" s="557"/>
      <c r="B24" s="461"/>
      <c r="C24" s="461"/>
      <c r="D24" s="461"/>
      <c r="E24" s="461"/>
      <c r="F24" s="558"/>
      <c r="G24" s="557"/>
      <c r="H24" s="461"/>
      <c r="I24" s="461"/>
      <c r="J24" s="461"/>
      <c r="K24" s="558"/>
      <c r="L24" s="557"/>
      <c r="M24" s="461"/>
      <c r="N24" s="461"/>
      <c r="O24" s="461"/>
      <c r="P24" s="558"/>
      <c r="Q24" s="515"/>
    </row>
    <row r="25" ht="13.5" thickTop="1"/>
    <row r="34" ht="12.75">
      <c r="L34" s="425" t="s">
        <v>465</v>
      </c>
    </row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03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8"/>
  <sheetViews>
    <sheetView zoomScalePageLayoutView="0" workbookViewId="0" topLeftCell="A17">
      <selection activeCell="L34" sqref="L34"/>
    </sheetView>
  </sheetViews>
  <sheetFormatPr defaultColWidth="9.140625" defaultRowHeight="12.75"/>
  <cols>
    <col min="1" max="1" width="12.8515625" style="0" bestFit="1" customWidth="1"/>
    <col min="2" max="2" width="14.28125" style="0" customWidth="1"/>
  </cols>
  <sheetData>
    <row r="1" spans="1:3" ht="20.25">
      <c r="A1" s="783"/>
      <c r="B1" s="278"/>
      <c r="C1" s="784"/>
    </row>
    <row r="2" spans="1:3" ht="20.25">
      <c r="A2" s="783"/>
      <c r="B2" s="278"/>
      <c r="C2" s="784"/>
    </row>
    <row r="3" spans="1:3" ht="20.25">
      <c r="A3" s="783"/>
      <c r="B3" s="278"/>
      <c r="C3" s="784"/>
    </row>
    <row r="4" spans="1:3" ht="20.25">
      <c r="A4" s="783"/>
      <c r="B4" s="278"/>
      <c r="C4" s="784"/>
    </row>
    <row r="5" spans="1:3" ht="20.25">
      <c r="A5" s="783"/>
      <c r="B5" s="278"/>
      <c r="C5" s="784"/>
    </row>
    <row r="6" spans="1:3" ht="20.25">
      <c r="A6" s="783"/>
      <c r="B6" s="278"/>
      <c r="C6" s="784"/>
    </row>
    <row r="7" spans="1:3" ht="20.25">
      <c r="A7" s="783"/>
      <c r="B7" s="278"/>
      <c r="C7" s="784"/>
    </row>
    <row r="8" spans="1:3" ht="20.25">
      <c r="A8" s="783"/>
      <c r="B8" s="278"/>
      <c r="C8" s="784"/>
    </row>
    <row r="9" spans="1:3" ht="20.25">
      <c r="A9" s="783"/>
      <c r="B9" s="278"/>
      <c r="C9" s="784"/>
    </row>
    <row r="10" spans="1:3" ht="20.25">
      <c r="A10" s="783"/>
      <c r="B10" s="278"/>
      <c r="C10" s="784"/>
    </row>
    <row r="11" spans="1:3" ht="20.25">
      <c r="A11" s="783"/>
      <c r="B11" s="278"/>
      <c r="C11" s="784"/>
    </row>
    <row r="12" spans="1:3" ht="20.25">
      <c r="A12" s="783"/>
      <c r="B12" s="278"/>
      <c r="C12" s="784"/>
    </row>
    <row r="13" spans="1:3" ht="20.25">
      <c r="A13" s="783"/>
      <c r="B13" s="278"/>
      <c r="C13" s="784"/>
    </row>
    <row r="14" spans="1:3" ht="20.25">
      <c r="A14" s="783"/>
      <c r="B14" s="278"/>
      <c r="C14" s="784"/>
    </row>
    <row r="15" spans="1:3" ht="20.25">
      <c r="A15" s="783"/>
      <c r="B15" s="278"/>
      <c r="C15" s="784"/>
    </row>
    <row r="16" spans="1:3" ht="20.25">
      <c r="A16" s="783"/>
      <c r="B16" s="278"/>
      <c r="C16" s="784"/>
    </row>
    <row r="17" spans="1:3" ht="20.25">
      <c r="A17" s="782"/>
      <c r="B17" s="280"/>
      <c r="C17" s="784"/>
    </row>
    <row r="18" spans="1:3" ht="20.25">
      <c r="A18" s="783"/>
      <c r="B18" s="278"/>
      <c r="C18" s="784"/>
    </row>
    <row r="19" spans="1:3" ht="20.25">
      <c r="A19" s="783"/>
      <c r="B19" s="278"/>
      <c r="C19" s="784"/>
    </row>
    <row r="20" spans="1:3" ht="20.25">
      <c r="A20" s="783"/>
      <c r="B20" s="278"/>
      <c r="C20" s="784"/>
    </row>
    <row r="21" spans="1:3" ht="20.25">
      <c r="A21" s="783"/>
      <c r="B21" s="278"/>
      <c r="C21" s="784"/>
    </row>
    <row r="22" spans="1:3" ht="20.25">
      <c r="A22" s="783"/>
      <c r="B22" s="278"/>
      <c r="C22" s="784"/>
    </row>
    <row r="23" spans="1:3" ht="20.25">
      <c r="A23" s="783"/>
      <c r="C23" s="784"/>
    </row>
    <row r="24" spans="1:3" ht="20.25">
      <c r="A24" s="783"/>
      <c r="C24" s="784"/>
    </row>
    <row r="25" spans="1:3" ht="20.25">
      <c r="A25" s="783"/>
      <c r="C25" s="784"/>
    </row>
    <row r="26" spans="1:3" ht="20.25">
      <c r="A26" s="783"/>
      <c r="B26" s="278"/>
      <c r="C26" s="784"/>
    </row>
    <row r="27" spans="1:3" ht="20.25">
      <c r="A27" s="783"/>
      <c r="B27" s="278"/>
      <c r="C27" s="784"/>
    </row>
    <row r="28" spans="1:3" ht="20.25">
      <c r="A28" s="783"/>
      <c r="B28" s="278"/>
      <c r="C28" s="784"/>
    </row>
    <row r="29" spans="1:3" ht="20.25">
      <c r="A29" s="783"/>
      <c r="B29" s="278"/>
      <c r="C29" s="784"/>
    </row>
    <row r="30" spans="1:3" ht="20.25">
      <c r="A30" s="783"/>
      <c r="B30" s="278"/>
      <c r="C30" s="784"/>
    </row>
    <row r="31" spans="1:3" ht="20.25">
      <c r="A31" s="783"/>
      <c r="B31" s="278"/>
      <c r="C31" s="784"/>
    </row>
    <row r="32" spans="1:3" ht="12.75">
      <c r="A32" s="154"/>
      <c r="B32" s="154"/>
      <c r="C32" s="784"/>
    </row>
    <row r="33" spans="1:3" ht="12.75">
      <c r="A33" s="154"/>
      <c r="B33" s="154"/>
      <c r="C33" s="784"/>
    </row>
    <row r="34" spans="1:3" ht="12.75">
      <c r="A34" s="153"/>
      <c r="B34" s="153"/>
      <c r="C34" s="784"/>
    </row>
    <row r="35" spans="1:3" ht="12.75">
      <c r="A35" s="154"/>
      <c r="B35" s="154"/>
      <c r="C35" s="784"/>
    </row>
    <row r="36" spans="1:3" ht="12.75">
      <c r="A36" s="154"/>
      <c r="B36" s="154"/>
      <c r="C36" s="784"/>
    </row>
    <row r="37" spans="1:3" ht="12.75">
      <c r="A37" s="154"/>
      <c r="B37" s="154"/>
      <c r="C37" s="784"/>
    </row>
    <row r="38" spans="1:3" ht="12.75">
      <c r="A38" s="154"/>
      <c r="B38" s="154"/>
      <c r="C38" s="784"/>
    </row>
    <row r="39" spans="1:3" ht="12.75">
      <c r="A39" s="154"/>
      <c r="B39" s="154"/>
      <c r="C39" s="784"/>
    </row>
    <row r="40" spans="1:3" ht="12.75">
      <c r="A40" s="154"/>
      <c r="B40" s="154"/>
      <c r="C40" s="784"/>
    </row>
    <row r="41" spans="1:3" ht="12.75">
      <c r="A41" s="154"/>
      <c r="B41" s="154"/>
      <c r="C41" s="784"/>
    </row>
    <row r="42" spans="1:3" ht="12.75">
      <c r="A42" s="154"/>
      <c r="B42" s="154"/>
      <c r="C42" s="784"/>
    </row>
    <row r="43" spans="1:3" ht="12.75">
      <c r="A43" s="154"/>
      <c r="B43" s="154"/>
      <c r="C43" s="784"/>
    </row>
    <row r="44" spans="1:3" ht="12.75">
      <c r="A44" s="154"/>
      <c r="B44" s="154"/>
      <c r="C44" s="784"/>
    </row>
    <row r="45" spans="1:3" ht="14.25">
      <c r="A45" s="306"/>
      <c r="B45" s="306"/>
      <c r="C45" s="784"/>
    </row>
    <row r="46" spans="1:3" ht="12.75">
      <c r="A46" s="154"/>
      <c r="B46" s="154"/>
      <c r="C46" s="784"/>
    </row>
    <row r="47" spans="1:3" ht="12.75">
      <c r="A47" s="154"/>
      <c r="B47" s="154"/>
      <c r="C47" s="784"/>
    </row>
    <row r="48" spans="1:3" ht="12.75">
      <c r="A48" s="154"/>
      <c r="B48" s="154"/>
      <c r="C48" s="784"/>
    </row>
    <row r="49" spans="1:3" ht="12.75">
      <c r="A49" s="154"/>
      <c r="B49" s="154"/>
      <c r="C49" s="784"/>
    </row>
    <row r="50" spans="1:3" ht="12.75">
      <c r="A50" s="154"/>
      <c r="B50" s="154"/>
      <c r="C50" s="784"/>
    </row>
    <row r="51" spans="1:3" ht="12.75">
      <c r="A51" s="154"/>
      <c r="B51" s="154"/>
      <c r="C51" s="784"/>
    </row>
    <row r="52" spans="1:3" ht="12.75">
      <c r="A52" s="458"/>
      <c r="B52" s="458"/>
      <c r="C52" s="784"/>
    </row>
    <row r="53" spans="1:3" ht="12.75">
      <c r="A53" s="156"/>
      <c r="B53" s="156"/>
      <c r="C53" s="784"/>
    </row>
    <row r="54" spans="1:3" ht="12.75">
      <c r="A54" s="458"/>
      <c r="B54" s="458"/>
      <c r="C54" s="784"/>
    </row>
    <row r="55" spans="1:3" ht="12.75">
      <c r="A55" s="772"/>
      <c r="B55" s="772"/>
      <c r="C55" s="784"/>
    </row>
    <row r="56" spans="1:3" ht="12.75">
      <c r="A56" s="156"/>
      <c r="B56" s="156"/>
      <c r="C56" s="784"/>
    </row>
    <row r="57" spans="1:3" ht="12.75">
      <c r="A57" s="154"/>
      <c r="B57" s="154"/>
      <c r="C57" s="784"/>
    </row>
    <row r="58" spans="1:3" ht="12.75">
      <c r="A58" s="154"/>
      <c r="B58" s="154"/>
      <c r="C58" s="784"/>
    </row>
    <row r="59" spans="1:3" ht="16.5">
      <c r="A59" s="313"/>
      <c r="B59" s="313"/>
      <c r="C59" s="784"/>
    </row>
    <row r="60" spans="1:3" ht="12.75">
      <c r="A60" s="154"/>
      <c r="B60" s="154"/>
      <c r="C60" s="784"/>
    </row>
    <row r="61" spans="1:3" ht="12.75">
      <c r="A61" s="154"/>
      <c r="B61" s="154"/>
      <c r="C61" s="784"/>
    </row>
    <row r="62" spans="1:3" ht="12.75">
      <c r="A62" s="156"/>
      <c r="B62" s="156"/>
      <c r="C62" s="784"/>
    </row>
    <row r="63" spans="1:3" ht="12.75">
      <c r="A63" s="156"/>
      <c r="B63" s="156"/>
      <c r="C63" s="784"/>
    </row>
    <row r="64" spans="1:3" ht="12.75">
      <c r="A64" s="161"/>
      <c r="B64" s="161"/>
      <c r="C64" s="784"/>
    </row>
    <row r="65" spans="1:3" ht="18">
      <c r="A65" s="575"/>
      <c r="B65" s="292"/>
      <c r="C65" s="784"/>
    </row>
    <row r="66" spans="1:3" ht="18">
      <c r="A66" s="575"/>
      <c r="B66" s="292"/>
      <c r="C66" s="784"/>
    </row>
    <row r="67" spans="1:3" ht="18">
      <c r="A67" s="575"/>
      <c r="B67" s="292"/>
      <c r="C67" s="784"/>
    </row>
    <row r="68" spans="1:3" ht="18.75" thickBot="1">
      <c r="A68" s="780"/>
      <c r="B68" s="292"/>
      <c r="C68" s="770"/>
    </row>
    <row r="69" spans="1:3" ht="20.25">
      <c r="A69" s="781"/>
      <c r="B69" s="292"/>
      <c r="C69" s="770"/>
    </row>
    <row r="70" spans="1:3" ht="20.25">
      <c r="A70" s="781"/>
      <c r="B70" s="292"/>
      <c r="C70" s="770"/>
    </row>
    <row r="71" spans="1:3" ht="20.25">
      <c r="A71" s="781"/>
      <c r="B71" s="292"/>
      <c r="C71" s="770"/>
    </row>
    <row r="72" spans="1:3" ht="20.25">
      <c r="A72" s="781"/>
      <c r="B72" s="292"/>
      <c r="C72" s="770"/>
    </row>
    <row r="73" spans="1:3" ht="20.25">
      <c r="A73" s="781"/>
      <c r="B73" s="292"/>
      <c r="C73" s="770"/>
    </row>
    <row r="74" spans="1:3" ht="20.25">
      <c r="A74" s="781"/>
      <c r="B74" s="292"/>
      <c r="C74" s="770"/>
    </row>
    <row r="75" spans="1:3" ht="20.25">
      <c r="A75" s="781"/>
      <c r="B75" s="292"/>
      <c r="C75" s="770"/>
    </row>
    <row r="76" spans="1:3" ht="18.75" thickBot="1">
      <c r="A76" s="48"/>
      <c r="B76" s="292"/>
      <c r="C76" s="770"/>
    </row>
    <row r="77" ht="12.75">
      <c r="C77" s="770"/>
    </row>
    <row r="78" ht="12.75">
      <c r="C78" s="770"/>
    </row>
    <row r="79" spans="2:3" ht="18">
      <c r="B79" s="764"/>
      <c r="C79" s="770"/>
    </row>
    <row r="80" spans="1:3" ht="18">
      <c r="A80" s="769"/>
      <c r="B80" s="764"/>
      <c r="C80" s="770"/>
    </row>
    <row r="81" spans="1:3" ht="18">
      <c r="A81" s="769"/>
      <c r="B81" s="292"/>
      <c r="C81" s="770"/>
    </row>
    <row r="82" spans="1:3" ht="18">
      <c r="A82" s="769"/>
      <c r="B82" s="764"/>
      <c r="C82" s="770"/>
    </row>
    <row r="83" spans="1:3" ht="18">
      <c r="A83" s="769"/>
      <c r="B83" s="292"/>
      <c r="C83" s="770"/>
    </row>
    <row r="84" spans="1:3" ht="18">
      <c r="A84" s="769"/>
      <c r="B84" s="292"/>
      <c r="C84" s="770"/>
    </row>
    <row r="85" spans="1:3" ht="18">
      <c r="A85" s="769"/>
      <c r="B85" s="292"/>
      <c r="C85" s="770"/>
    </row>
    <row r="86" spans="1:3" ht="18">
      <c r="A86" s="769"/>
      <c r="B86" s="292"/>
      <c r="C86" s="770"/>
    </row>
    <row r="87" spans="1:3" ht="18">
      <c r="A87" s="769"/>
      <c r="B87" s="764"/>
      <c r="C87" s="770"/>
    </row>
    <row r="88" spans="1:3" ht="18">
      <c r="A88" s="769"/>
      <c r="B88" s="292"/>
      <c r="C88" s="770"/>
    </row>
    <row r="89" spans="1:3" ht="18">
      <c r="A89" s="775"/>
      <c r="B89" s="767"/>
      <c r="C89" s="770"/>
    </row>
    <row r="90" spans="1:3" ht="18">
      <c r="A90" s="769"/>
      <c r="B90" s="292"/>
      <c r="C90" s="770"/>
    </row>
    <row r="91" spans="1:3" ht="18">
      <c r="A91" s="769"/>
      <c r="B91" s="292"/>
      <c r="C91" s="770"/>
    </row>
    <row r="92" spans="1:3" ht="18">
      <c r="A92" s="259"/>
      <c r="B92" s="272"/>
      <c r="C92" s="770"/>
    </row>
    <row r="93" spans="1:3" ht="16.5">
      <c r="A93" s="768"/>
      <c r="B93" s="313"/>
      <c r="C93" s="770"/>
    </row>
    <row r="94" spans="1:3" ht="18">
      <c r="A94" s="769"/>
      <c r="C94" s="770"/>
    </row>
    <row r="95" spans="1:3" ht="18">
      <c r="A95" s="769"/>
      <c r="B95" s="292"/>
      <c r="C95" s="770"/>
    </row>
    <row r="96" spans="1:3" ht="18">
      <c r="A96" s="769"/>
      <c r="B96" s="292"/>
      <c r="C96" s="770"/>
    </row>
    <row r="97" spans="1:3" ht="18">
      <c r="A97" s="769"/>
      <c r="B97" s="292"/>
      <c r="C97" s="770"/>
    </row>
    <row r="98" spans="1:3" ht="16.5">
      <c r="A98" s="768"/>
      <c r="B98" s="313"/>
      <c r="C98" s="770"/>
    </row>
    <row r="99" spans="1:3" ht="16.5">
      <c r="A99" s="768"/>
      <c r="B99" s="313"/>
      <c r="C99" s="770"/>
    </row>
    <row r="100" spans="1:3" ht="16.5">
      <c r="A100" s="768"/>
      <c r="B100" s="313"/>
      <c r="C100" s="770"/>
    </row>
    <row r="101" spans="1:3" ht="16.5">
      <c r="A101" s="768"/>
      <c r="B101" s="313"/>
      <c r="C101" s="770"/>
    </row>
    <row r="102" spans="1:3" ht="16.5">
      <c r="A102" s="768"/>
      <c r="B102" s="313"/>
      <c r="C102" s="770"/>
    </row>
    <row r="103" spans="1:3" ht="16.5">
      <c r="A103" s="768"/>
      <c r="B103" s="313"/>
      <c r="C103" s="770"/>
    </row>
    <row r="104" spans="1:3" ht="16.5">
      <c r="A104" s="768"/>
      <c r="B104" s="313"/>
      <c r="C104" s="770"/>
    </row>
    <row r="105" spans="1:3" ht="16.5">
      <c r="A105" s="768"/>
      <c r="B105" s="313"/>
      <c r="C105" s="770"/>
    </row>
    <row r="106" spans="1:3" ht="16.5">
      <c r="A106" s="768"/>
      <c r="B106" s="313"/>
      <c r="C106" s="770"/>
    </row>
    <row r="107" spans="1:3" ht="16.5">
      <c r="A107" s="768"/>
      <c r="B107" s="766"/>
      <c r="C107" s="770"/>
    </row>
    <row r="108" spans="1:3" ht="16.5">
      <c r="A108" s="768"/>
      <c r="B108" s="766"/>
      <c r="C108" s="770"/>
    </row>
    <row r="109" spans="1:3" ht="16.5">
      <c r="A109" s="768"/>
      <c r="B109" s="766"/>
      <c r="C109" s="770"/>
    </row>
    <row r="110" spans="1:3" ht="16.5">
      <c r="A110" s="768"/>
      <c r="B110" s="766"/>
      <c r="C110" s="770"/>
    </row>
    <row r="111" spans="1:3" ht="16.5">
      <c r="A111" s="768"/>
      <c r="B111" s="766"/>
      <c r="C111" s="770"/>
    </row>
    <row r="112" spans="1:3" ht="16.5">
      <c r="A112" s="768"/>
      <c r="B112" s="766"/>
      <c r="C112" s="770"/>
    </row>
    <row r="113" spans="1:3" ht="16.5">
      <c r="A113" s="768"/>
      <c r="B113" s="766"/>
      <c r="C113" s="770"/>
    </row>
    <row r="114" spans="1:3" ht="18">
      <c r="A114" s="776"/>
      <c r="B114" s="765"/>
      <c r="C114" s="770"/>
    </row>
    <row r="115" spans="1:4" ht="12.75">
      <c r="A115" s="777"/>
      <c r="B115" s="17"/>
      <c r="C115" s="770"/>
      <c r="D115" s="17"/>
    </row>
    <row r="116" spans="1:4" ht="12.75">
      <c r="A116" s="777"/>
      <c r="B116" s="37"/>
      <c r="C116" s="770"/>
      <c r="D116" s="17"/>
    </row>
    <row r="117" spans="1:4" ht="12.75">
      <c r="A117" s="777"/>
      <c r="B117" s="37"/>
      <c r="C117" s="770"/>
      <c r="D117" s="17"/>
    </row>
    <row r="118" spans="1:4" ht="12.75">
      <c r="A118" s="777"/>
      <c r="B118" s="37"/>
      <c r="C118" s="770"/>
      <c r="D118" s="17"/>
    </row>
    <row r="119" spans="1:4" ht="12.75">
      <c r="A119" s="777"/>
      <c r="B119" s="37"/>
      <c r="C119" s="770"/>
      <c r="D119" s="17"/>
    </row>
    <row r="120" spans="1:4" ht="12.75">
      <c r="A120" s="19"/>
      <c r="B120" s="459"/>
      <c r="C120" s="770"/>
      <c r="D120" s="17"/>
    </row>
    <row r="121" spans="1:4" ht="12.75">
      <c r="A121" s="19"/>
      <c r="B121" s="91"/>
      <c r="C121" s="770"/>
      <c r="D121" s="17"/>
    </row>
    <row r="122" spans="1:4" ht="12.75">
      <c r="A122" s="100"/>
      <c r="B122" s="17"/>
      <c r="C122" s="770"/>
      <c r="D122" s="17"/>
    </row>
    <row r="123" spans="1:3" ht="16.5">
      <c r="A123" s="124"/>
      <c r="B123" s="313"/>
      <c r="C123" s="770"/>
    </row>
    <row r="124" spans="1:3" ht="12.75">
      <c r="A124" s="124"/>
      <c r="B124" s="17"/>
      <c r="C124" s="770"/>
    </row>
    <row r="125" spans="1:3" ht="12.75">
      <c r="A125" s="18"/>
      <c r="B125" s="17"/>
      <c r="C125" s="770"/>
    </row>
    <row r="126" spans="1:3" ht="12.75">
      <c r="A126" s="124"/>
      <c r="B126" s="17"/>
      <c r="C126" s="770"/>
    </row>
    <row r="127" spans="1:3" ht="16.5">
      <c r="A127" s="773"/>
      <c r="B127" s="17"/>
      <c r="C127" s="770"/>
    </row>
    <row r="128" spans="1:3" ht="16.5">
      <c r="A128" s="773"/>
      <c r="B128" s="313"/>
      <c r="C128" s="770"/>
    </row>
    <row r="129" spans="1:3" ht="16.5">
      <c r="A129" s="773"/>
      <c r="B129" s="313"/>
      <c r="C129" s="770"/>
    </row>
    <row r="130" spans="1:3" ht="16.5">
      <c r="A130" s="773"/>
      <c r="B130" s="313"/>
      <c r="C130" s="770"/>
    </row>
    <row r="131" spans="1:3" ht="16.5">
      <c r="A131" s="773"/>
      <c r="B131" s="313"/>
      <c r="C131" s="770"/>
    </row>
    <row r="132" spans="1:3" ht="16.5">
      <c r="A132" s="773"/>
      <c r="B132" s="313"/>
      <c r="C132" s="770"/>
    </row>
    <row r="133" spans="1:3" ht="16.5">
      <c r="A133" s="773"/>
      <c r="B133" s="313"/>
      <c r="C133" s="770"/>
    </row>
    <row r="134" spans="1:3" ht="16.5">
      <c r="A134" s="773"/>
      <c r="B134" s="766"/>
      <c r="C134" s="770"/>
    </row>
    <row r="135" spans="1:3" ht="16.5">
      <c r="A135" s="773"/>
      <c r="B135" s="313"/>
      <c r="C135" s="770"/>
    </row>
    <row r="136" spans="1:3" ht="16.5">
      <c r="A136" s="773"/>
      <c r="B136" s="313"/>
      <c r="C136" s="770"/>
    </row>
    <row r="137" spans="1:3" ht="16.5">
      <c r="A137" s="778"/>
      <c r="B137" s="451"/>
      <c r="C137" s="770"/>
    </row>
    <row r="138" spans="1:3" ht="16.5">
      <c r="A138" s="773"/>
      <c r="B138" s="313"/>
      <c r="C138" s="770"/>
    </row>
    <row r="139" spans="1:3" ht="16.5">
      <c r="A139" s="773"/>
      <c r="B139" s="313"/>
      <c r="C139" s="770"/>
    </row>
    <row r="140" spans="1:3" ht="16.5">
      <c r="A140" s="773"/>
      <c r="B140" s="313"/>
      <c r="C140" s="770"/>
    </row>
    <row r="141" spans="1:3" ht="16.5">
      <c r="A141" s="773"/>
      <c r="B141" s="313"/>
      <c r="C141" s="770"/>
    </row>
    <row r="142" spans="1:3" ht="16.5">
      <c r="A142" s="773"/>
      <c r="B142" s="313"/>
      <c r="C142" s="770"/>
    </row>
    <row r="143" spans="1:3" ht="16.5">
      <c r="A143" s="773"/>
      <c r="B143" s="313"/>
      <c r="C143" s="770"/>
    </row>
    <row r="144" spans="1:3" ht="16.5">
      <c r="A144" s="778"/>
      <c r="B144" s="451"/>
      <c r="C144" s="770"/>
    </row>
    <row r="145" spans="1:3" ht="16.5">
      <c r="A145" s="773"/>
      <c r="B145" s="313"/>
      <c r="C145" s="770"/>
    </row>
    <row r="146" spans="1:3" ht="16.5">
      <c r="A146" s="773"/>
      <c r="B146" s="313"/>
      <c r="C146" s="770"/>
    </row>
    <row r="147" spans="1:3" ht="16.5">
      <c r="A147" s="773"/>
      <c r="B147" s="313"/>
      <c r="C147" s="770"/>
    </row>
    <row r="148" spans="1:3" ht="16.5">
      <c r="A148" s="773"/>
      <c r="B148" s="766"/>
      <c r="C148" s="770"/>
    </row>
    <row r="149" spans="1:3" ht="16.5">
      <c r="A149" s="773"/>
      <c r="B149" s="313"/>
      <c r="C149" s="770"/>
    </row>
    <row r="150" spans="1:3" ht="16.5">
      <c r="A150" s="773"/>
      <c r="B150" s="313"/>
      <c r="C150" s="770"/>
    </row>
    <row r="151" spans="1:3" ht="16.5">
      <c r="A151" s="773"/>
      <c r="B151" s="313"/>
      <c r="C151" s="770"/>
    </row>
    <row r="152" spans="1:3" ht="16.5">
      <c r="A152" s="779"/>
      <c r="B152" s="301"/>
      <c r="C152" s="770"/>
    </row>
    <row r="153" spans="1:3" ht="16.5">
      <c r="A153" s="779"/>
      <c r="B153" s="301"/>
      <c r="C153" s="771"/>
    </row>
    <row r="154" spans="1:3" ht="16.5">
      <c r="A154" s="779"/>
      <c r="B154" s="301"/>
      <c r="C154" s="771"/>
    </row>
    <row r="155" spans="1:3" ht="16.5">
      <c r="A155" s="773"/>
      <c r="B155" s="313"/>
      <c r="C155" s="771"/>
    </row>
    <row r="156" spans="1:3" ht="16.5">
      <c r="A156" s="773"/>
      <c r="B156" s="313"/>
      <c r="C156" s="771"/>
    </row>
    <row r="157" spans="1:3" ht="16.5">
      <c r="A157" s="773"/>
      <c r="B157" s="313"/>
      <c r="C157" s="771"/>
    </row>
    <row r="158" spans="1:3" ht="16.5">
      <c r="A158" s="773"/>
      <c r="B158" s="313"/>
      <c r="C158" s="771"/>
    </row>
    <row r="159" spans="1:3" ht="16.5">
      <c r="A159" s="773"/>
      <c r="B159" s="313"/>
      <c r="C159" s="771"/>
    </row>
    <row r="160" spans="1:3" ht="16.5">
      <c r="A160" s="773"/>
      <c r="B160" s="313"/>
      <c r="C160" s="771"/>
    </row>
    <row r="161" spans="1:3" ht="16.5">
      <c r="A161" s="773"/>
      <c r="B161" s="313"/>
      <c r="C161" s="771"/>
    </row>
    <row r="162" spans="1:3" ht="16.5">
      <c r="A162" s="773"/>
      <c r="B162" s="313"/>
      <c r="C162" s="771"/>
    </row>
    <row r="163" spans="1:3" ht="16.5">
      <c r="A163" s="779"/>
      <c r="B163" s="301"/>
      <c r="C163" s="771"/>
    </row>
    <row r="164" spans="1:3" ht="16.5">
      <c r="A164" s="779"/>
      <c r="B164" s="301"/>
      <c r="C164" s="771"/>
    </row>
    <row r="165" spans="1:3" ht="16.5">
      <c r="A165" s="779"/>
      <c r="B165" s="301"/>
      <c r="C165" s="771"/>
    </row>
    <row r="166" spans="1:3" ht="16.5">
      <c r="A166" s="779"/>
      <c r="B166" s="301"/>
      <c r="C166" s="771"/>
    </row>
    <row r="167" spans="1:3" ht="16.5">
      <c r="A167" s="779"/>
      <c r="B167" s="301"/>
      <c r="C167" s="771"/>
    </row>
    <row r="168" spans="1:3" ht="16.5">
      <c r="A168" s="779"/>
      <c r="B168" s="301"/>
      <c r="C168" s="771"/>
    </row>
    <row r="169" spans="1:3" ht="16.5">
      <c r="A169" s="779"/>
      <c r="B169" s="301"/>
      <c r="C169" s="771"/>
    </row>
    <row r="170" spans="1:3" ht="18">
      <c r="A170" s="774"/>
      <c r="B170" s="292"/>
      <c r="C170" s="771"/>
    </row>
    <row r="171" spans="1:3" ht="18">
      <c r="A171" s="774"/>
      <c r="B171" s="292"/>
      <c r="C171" s="771"/>
    </row>
    <row r="172" spans="1:3" ht="18">
      <c r="A172" s="774"/>
      <c r="B172" s="292"/>
      <c r="C172" s="771"/>
    </row>
    <row r="173" spans="1:3" ht="16.5">
      <c r="A173" s="779"/>
      <c r="B173" s="301"/>
      <c r="C173" s="771"/>
    </row>
    <row r="174" spans="1:3" ht="12.75">
      <c r="A174" s="17"/>
      <c r="B174" s="458"/>
      <c r="C174" s="771"/>
    </row>
    <row r="175" spans="1:3" ht="12.75">
      <c r="A175" s="17"/>
      <c r="B175" s="458"/>
      <c r="C175" s="17"/>
    </row>
    <row r="176" ht="12.75">
      <c r="B176" s="425"/>
    </row>
    <row r="177" ht="12.75">
      <c r="B177" s="425"/>
    </row>
    <row r="178" ht="12.75">
      <c r="B178" s="42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7"/>
  <sheetViews>
    <sheetView view="pageBreakPreview" zoomScale="85" zoomScaleNormal="85" zoomScaleSheetLayoutView="85" zoomScalePageLayoutView="0" workbookViewId="0" topLeftCell="A134">
      <selection activeCell="R85" sqref="R85:IV85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710937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752" customFormat="1" ht="11.25" customHeight="1">
      <c r="A1" s="15" t="s">
        <v>214</v>
      </c>
    </row>
    <row r="2" spans="1:18" s="752" customFormat="1" ht="11.25" customHeight="1">
      <c r="A2" s="2" t="s">
        <v>215</v>
      </c>
      <c r="K2" s="753"/>
      <c r="Q2" s="754" t="str">
        <f>NDPL!$Q$1</f>
        <v>MAY-2022</v>
      </c>
      <c r="R2" s="754"/>
    </row>
    <row r="3" s="752" customFormat="1" ht="11.25" customHeight="1">
      <c r="A3" s="87" t="s">
        <v>77</v>
      </c>
    </row>
    <row r="4" spans="1:16" s="752" customFormat="1" ht="11.25" customHeight="1" thickBot="1">
      <c r="A4" s="87" t="s">
        <v>223</v>
      </c>
      <c r="G4" s="124"/>
      <c r="H4" s="124"/>
      <c r="I4" s="753" t="s">
        <v>7</v>
      </c>
      <c r="J4" s="124"/>
      <c r="K4" s="124"/>
      <c r="L4" s="124"/>
      <c r="M4" s="124"/>
      <c r="N4" s="753" t="s">
        <v>371</v>
      </c>
      <c r="O4" s="124"/>
      <c r="P4" s="124"/>
    </row>
    <row r="5" spans="1:17" ht="55.5" customHeight="1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31/05/2022</v>
      </c>
      <c r="H5" s="31" t="str">
        <f>NDPL!H5</f>
        <v>INTIAL READING 01/05/2022</v>
      </c>
      <c r="I5" s="31" t="s">
        <v>4</v>
      </c>
      <c r="J5" s="31" t="s">
        <v>5</v>
      </c>
      <c r="K5" s="31" t="s">
        <v>6</v>
      </c>
      <c r="L5" s="33" t="str">
        <f>NDPL!G5</f>
        <v>FINAL READING 31/05/2022</v>
      </c>
      <c r="M5" s="31" t="str">
        <f>NDPL!H5</f>
        <v>INTIAL READING 01/05/2022</v>
      </c>
      <c r="N5" s="31" t="s">
        <v>4</v>
      </c>
      <c r="O5" s="31" t="s">
        <v>5</v>
      </c>
      <c r="P5" s="31" t="s">
        <v>6</v>
      </c>
      <c r="Q5" s="170" t="s">
        <v>284</v>
      </c>
    </row>
    <row r="6" spans="1:16" ht="0.75" customHeight="1" thickBot="1" thickTop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7" ht="15.75" customHeight="1" thickTop="1">
      <c r="A7" s="336"/>
      <c r="B7" s="337" t="s">
        <v>131</v>
      </c>
      <c r="C7" s="327"/>
      <c r="D7" s="34"/>
      <c r="E7" s="34"/>
      <c r="F7" s="35"/>
      <c r="G7" s="27"/>
      <c r="H7" s="23"/>
      <c r="I7" s="23"/>
      <c r="J7" s="23"/>
      <c r="K7" s="23"/>
      <c r="L7" s="22"/>
      <c r="M7" s="23"/>
      <c r="N7" s="23"/>
      <c r="O7" s="23"/>
      <c r="P7" s="23"/>
      <c r="Q7" s="142"/>
    </row>
    <row r="8" spans="1:17" s="425" customFormat="1" ht="15.75" customHeight="1">
      <c r="A8" s="338">
        <v>1</v>
      </c>
      <c r="B8" s="339" t="s">
        <v>78</v>
      </c>
      <c r="C8" s="342">
        <v>4865110</v>
      </c>
      <c r="D8" s="38" t="s">
        <v>12</v>
      </c>
      <c r="E8" s="39" t="s">
        <v>321</v>
      </c>
      <c r="F8" s="348">
        <v>267</v>
      </c>
      <c r="G8" s="318">
        <v>36222</v>
      </c>
      <c r="H8" s="319">
        <v>36155</v>
      </c>
      <c r="I8" s="264">
        <f aca="true" t="shared" si="0" ref="I8:I13">G8-H8</f>
        <v>67</v>
      </c>
      <c r="J8" s="264">
        <f aca="true" t="shared" si="1" ref="J8:J13">$F8*I8</f>
        <v>17889</v>
      </c>
      <c r="K8" s="264">
        <f aca="true" t="shared" si="2" ref="K8:K13">J8/1000000</f>
        <v>0.017889</v>
      </c>
      <c r="L8" s="318">
        <v>994319</v>
      </c>
      <c r="M8" s="319">
        <v>994314</v>
      </c>
      <c r="N8" s="264">
        <f aca="true" t="shared" si="3" ref="N8:N13">L8-M8</f>
        <v>5</v>
      </c>
      <c r="O8" s="264">
        <f aca="true" t="shared" si="4" ref="O8:O13">$F8*N8</f>
        <v>1335</v>
      </c>
      <c r="P8" s="264">
        <f aca="true" t="shared" si="5" ref="P8:P13">O8/1000000</f>
        <v>0.001335</v>
      </c>
      <c r="Q8" s="439"/>
    </row>
    <row r="9" spans="1:17" s="425" customFormat="1" ht="15.75" customHeight="1">
      <c r="A9" s="338">
        <v>2</v>
      </c>
      <c r="B9" s="339" t="s">
        <v>79</v>
      </c>
      <c r="C9" s="342">
        <v>4865080</v>
      </c>
      <c r="D9" s="38" t="s">
        <v>12</v>
      </c>
      <c r="E9" s="39" t="s">
        <v>321</v>
      </c>
      <c r="F9" s="348">
        <v>4000</v>
      </c>
      <c r="G9" s="318">
        <v>11229</v>
      </c>
      <c r="H9" s="319">
        <v>11227</v>
      </c>
      <c r="I9" s="264">
        <f t="shared" si="0"/>
        <v>2</v>
      </c>
      <c r="J9" s="264">
        <f t="shared" si="1"/>
        <v>8000</v>
      </c>
      <c r="K9" s="264">
        <f t="shared" si="2"/>
        <v>0.008</v>
      </c>
      <c r="L9" s="318">
        <v>1671</v>
      </c>
      <c r="M9" s="319">
        <v>1710</v>
      </c>
      <c r="N9" s="264">
        <f t="shared" si="3"/>
        <v>-39</v>
      </c>
      <c r="O9" s="264">
        <f t="shared" si="4"/>
        <v>-156000</v>
      </c>
      <c r="P9" s="264">
        <f t="shared" si="5"/>
        <v>-0.156</v>
      </c>
      <c r="Q9" s="439"/>
    </row>
    <row r="10" spans="1:17" s="425" customFormat="1" ht="15.75" customHeight="1">
      <c r="A10" s="338">
        <v>3</v>
      </c>
      <c r="B10" s="339" t="s">
        <v>80</v>
      </c>
      <c r="C10" s="342">
        <v>4865108</v>
      </c>
      <c r="D10" s="38" t="s">
        <v>12</v>
      </c>
      <c r="E10" s="39" t="s">
        <v>321</v>
      </c>
      <c r="F10" s="750">
        <v>1333.33</v>
      </c>
      <c r="G10" s="318">
        <v>24930</v>
      </c>
      <c r="H10" s="319">
        <v>24922</v>
      </c>
      <c r="I10" s="264">
        <f t="shared" si="0"/>
        <v>8</v>
      </c>
      <c r="J10" s="264">
        <f t="shared" si="1"/>
        <v>10666.64</v>
      </c>
      <c r="K10" s="264">
        <f t="shared" si="2"/>
        <v>0.01066664</v>
      </c>
      <c r="L10" s="318">
        <v>34358</v>
      </c>
      <c r="M10" s="319">
        <v>34173</v>
      </c>
      <c r="N10" s="264">
        <f t="shared" si="3"/>
        <v>185</v>
      </c>
      <c r="O10" s="264">
        <f t="shared" si="4"/>
        <v>246666.05</v>
      </c>
      <c r="P10" s="264">
        <f t="shared" si="5"/>
        <v>0.24666605</v>
      </c>
      <c r="Q10" s="429"/>
    </row>
    <row r="11" spans="1:17" s="425" customFormat="1" ht="15.75" customHeight="1">
      <c r="A11" s="338">
        <v>4</v>
      </c>
      <c r="B11" s="339" t="s">
        <v>81</v>
      </c>
      <c r="C11" s="342">
        <v>4864834</v>
      </c>
      <c r="D11" s="38" t="s">
        <v>12</v>
      </c>
      <c r="E11" s="39" t="s">
        <v>321</v>
      </c>
      <c r="F11" s="750">
        <v>1000</v>
      </c>
      <c r="G11" s="318">
        <v>999828</v>
      </c>
      <c r="H11" s="319">
        <v>999835</v>
      </c>
      <c r="I11" s="264">
        <f>G11-H11</f>
        <v>-7</v>
      </c>
      <c r="J11" s="264">
        <f t="shared" si="1"/>
        <v>-7000</v>
      </c>
      <c r="K11" s="264">
        <f t="shared" si="2"/>
        <v>-0.007</v>
      </c>
      <c r="L11" s="318">
        <v>999765</v>
      </c>
      <c r="M11" s="319">
        <v>999797</v>
      </c>
      <c r="N11" s="264">
        <f>L11-M11</f>
        <v>-32</v>
      </c>
      <c r="O11" s="264">
        <f t="shared" si="4"/>
        <v>-32000</v>
      </c>
      <c r="P11" s="264">
        <f t="shared" si="5"/>
        <v>-0.032</v>
      </c>
      <c r="Q11" s="429"/>
    </row>
    <row r="12" spans="1:17" s="425" customFormat="1" ht="15">
      <c r="A12" s="338">
        <v>5</v>
      </c>
      <c r="B12" s="339" t="s">
        <v>82</v>
      </c>
      <c r="C12" s="342">
        <v>4865126</v>
      </c>
      <c r="D12" s="38" t="s">
        <v>12</v>
      </c>
      <c r="E12" s="39" t="s">
        <v>321</v>
      </c>
      <c r="F12" s="750">
        <v>1600</v>
      </c>
      <c r="G12" s="318">
        <v>92</v>
      </c>
      <c r="H12" s="319">
        <v>92</v>
      </c>
      <c r="I12" s="264">
        <f>G12-H12</f>
        <v>0</v>
      </c>
      <c r="J12" s="264">
        <f t="shared" si="1"/>
        <v>0</v>
      </c>
      <c r="K12" s="264">
        <f t="shared" si="2"/>
        <v>0</v>
      </c>
      <c r="L12" s="318">
        <v>21</v>
      </c>
      <c r="M12" s="319">
        <v>21</v>
      </c>
      <c r="N12" s="264">
        <f>L12-M12</f>
        <v>0</v>
      </c>
      <c r="O12" s="264">
        <f t="shared" si="4"/>
        <v>0</v>
      </c>
      <c r="P12" s="264">
        <f t="shared" si="5"/>
        <v>0</v>
      </c>
      <c r="Q12" s="808"/>
    </row>
    <row r="13" spans="1:17" s="425" customFormat="1" ht="15.75" customHeight="1">
      <c r="A13" s="338">
        <v>6</v>
      </c>
      <c r="B13" s="339" t="s">
        <v>83</v>
      </c>
      <c r="C13" s="342">
        <v>4865104</v>
      </c>
      <c r="D13" s="38" t="s">
        <v>12</v>
      </c>
      <c r="E13" s="39" t="s">
        <v>321</v>
      </c>
      <c r="F13" s="750">
        <v>1333.33</v>
      </c>
      <c r="G13" s="318">
        <v>18472</v>
      </c>
      <c r="H13" s="319">
        <v>18463</v>
      </c>
      <c r="I13" s="264">
        <f t="shared" si="0"/>
        <v>9</v>
      </c>
      <c r="J13" s="264">
        <f t="shared" si="1"/>
        <v>11999.97</v>
      </c>
      <c r="K13" s="264">
        <f t="shared" si="2"/>
        <v>0.011999969999999999</v>
      </c>
      <c r="L13" s="318">
        <v>5175</v>
      </c>
      <c r="M13" s="319">
        <v>5079</v>
      </c>
      <c r="N13" s="264">
        <f t="shared" si="3"/>
        <v>96</v>
      </c>
      <c r="O13" s="264">
        <f t="shared" si="4"/>
        <v>127999.68</v>
      </c>
      <c r="P13" s="264">
        <f t="shared" si="5"/>
        <v>0.12799968</v>
      </c>
      <c r="Q13" s="429"/>
    </row>
    <row r="14" spans="1:17" s="425" customFormat="1" ht="15.75" customHeight="1">
      <c r="A14" s="338">
        <v>7</v>
      </c>
      <c r="B14" s="339" t="s">
        <v>84</v>
      </c>
      <c r="C14" s="342">
        <v>4864795</v>
      </c>
      <c r="D14" s="38" t="s">
        <v>12</v>
      </c>
      <c r="E14" s="39" t="s">
        <v>321</v>
      </c>
      <c r="F14" s="750">
        <v>200</v>
      </c>
      <c r="G14" s="318">
        <v>999824</v>
      </c>
      <c r="H14" s="319">
        <v>999793</v>
      </c>
      <c r="I14" s="264">
        <f>G14-H14</f>
        <v>31</v>
      </c>
      <c r="J14" s="264">
        <f>$F14*I14</f>
        <v>6200</v>
      </c>
      <c r="K14" s="264">
        <f>J14/1000000</f>
        <v>0.0062</v>
      </c>
      <c r="L14" s="318">
        <v>1000512</v>
      </c>
      <c r="M14" s="319">
        <v>999966</v>
      </c>
      <c r="N14" s="264">
        <f>L14-M14</f>
        <v>546</v>
      </c>
      <c r="O14" s="264">
        <f>$F14*N14</f>
        <v>109200</v>
      </c>
      <c r="P14" s="264">
        <f>O14/1000000</f>
        <v>0.1092</v>
      </c>
      <c r="Q14" s="439"/>
    </row>
    <row r="15" spans="1:17" s="425" customFormat="1" ht="15.75" customHeight="1">
      <c r="A15" s="338"/>
      <c r="B15" s="341" t="s">
        <v>11</v>
      </c>
      <c r="C15" s="342"/>
      <c r="D15" s="38"/>
      <c r="E15" s="38"/>
      <c r="F15" s="348"/>
      <c r="G15" s="318"/>
      <c r="H15" s="319"/>
      <c r="I15" s="264"/>
      <c r="J15" s="264"/>
      <c r="K15" s="264"/>
      <c r="L15" s="318"/>
      <c r="M15" s="319"/>
      <c r="N15" s="264"/>
      <c r="O15" s="264"/>
      <c r="P15" s="264"/>
      <c r="Q15" s="429"/>
    </row>
    <row r="16" spans="1:17" s="425" customFormat="1" ht="15.75" customHeight="1">
      <c r="A16" s="338">
        <v>8</v>
      </c>
      <c r="B16" s="339" t="s">
        <v>342</v>
      </c>
      <c r="C16" s="342">
        <v>4864884</v>
      </c>
      <c r="D16" s="38" t="s">
        <v>12</v>
      </c>
      <c r="E16" s="39" t="s">
        <v>321</v>
      </c>
      <c r="F16" s="348">
        <v>1000</v>
      </c>
      <c r="G16" s="318">
        <v>975352</v>
      </c>
      <c r="H16" s="319">
        <v>975355</v>
      </c>
      <c r="I16" s="264">
        <f aca="true" t="shared" si="6" ref="I16:I26">G16-H16</f>
        <v>-3</v>
      </c>
      <c r="J16" s="264">
        <f aca="true" t="shared" si="7" ref="J16:J26">$F16*I16</f>
        <v>-3000</v>
      </c>
      <c r="K16" s="264">
        <f aca="true" t="shared" si="8" ref="K16:K26">J16/1000000</f>
        <v>-0.003</v>
      </c>
      <c r="L16" s="318">
        <v>1905</v>
      </c>
      <c r="M16" s="319">
        <v>2175</v>
      </c>
      <c r="N16" s="264">
        <f aca="true" t="shared" si="9" ref="N16:N26">L16-M16</f>
        <v>-270</v>
      </c>
      <c r="O16" s="264">
        <f aca="true" t="shared" si="10" ref="O16:O26">$F16*N16</f>
        <v>-270000</v>
      </c>
      <c r="P16" s="264">
        <f aca="true" t="shared" si="11" ref="P16:P26">O16/1000000</f>
        <v>-0.27</v>
      </c>
      <c r="Q16" s="453"/>
    </row>
    <row r="17" spans="1:17" s="425" customFormat="1" ht="15.75" customHeight="1">
      <c r="A17" s="338">
        <v>9</v>
      </c>
      <c r="B17" s="339" t="s">
        <v>85</v>
      </c>
      <c r="C17" s="342">
        <v>4864897</v>
      </c>
      <c r="D17" s="38" t="s">
        <v>12</v>
      </c>
      <c r="E17" s="39" t="s">
        <v>321</v>
      </c>
      <c r="F17" s="348">
        <v>500</v>
      </c>
      <c r="G17" s="318">
        <v>983639</v>
      </c>
      <c r="H17" s="319">
        <v>983639</v>
      </c>
      <c r="I17" s="264">
        <f t="shared" si="6"/>
        <v>0</v>
      </c>
      <c r="J17" s="264">
        <f>$F17*I17</f>
        <v>0</v>
      </c>
      <c r="K17" s="264">
        <f>J17/1000000</f>
        <v>0</v>
      </c>
      <c r="L17" s="318">
        <v>301</v>
      </c>
      <c r="M17" s="319">
        <v>157</v>
      </c>
      <c r="N17" s="264">
        <f t="shared" si="9"/>
        <v>144</v>
      </c>
      <c r="O17" s="264">
        <f>$F17*N17</f>
        <v>72000</v>
      </c>
      <c r="P17" s="264">
        <f>O17/1000000</f>
        <v>0.072</v>
      </c>
      <c r="Q17" s="429"/>
    </row>
    <row r="18" spans="1:17" s="425" customFormat="1" ht="15.75" customHeight="1">
      <c r="A18" s="338">
        <v>10</v>
      </c>
      <c r="B18" s="339" t="s">
        <v>115</v>
      </c>
      <c r="C18" s="342">
        <v>4864849</v>
      </c>
      <c r="D18" s="38" t="s">
        <v>12</v>
      </c>
      <c r="E18" s="39" t="s">
        <v>321</v>
      </c>
      <c r="F18" s="348">
        <v>1000</v>
      </c>
      <c r="G18" s="318">
        <v>997569</v>
      </c>
      <c r="H18" s="319">
        <v>997568</v>
      </c>
      <c r="I18" s="264">
        <f t="shared" si="6"/>
        <v>1</v>
      </c>
      <c r="J18" s="264">
        <f>$F18*I18</f>
        <v>1000</v>
      </c>
      <c r="K18" s="264">
        <f>J18/1000000</f>
        <v>0.001</v>
      </c>
      <c r="L18" s="318">
        <v>999867</v>
      </c>
      <c r="M18" s="319">
        <v>999894</v>
      </c>
      <c r="N18" s="264">
        <f t="shared" si="9"/>
        <v>-27</v>
      </c>
      <c r="O18" s="264">
        <f>$F18*N18</f>
        <v>-27000</v>
      </c>
      <c r="P18" s="264">
        <f>O18/1000000</f>
        <v>-0.027</v>
      </c>
      <c r="Q18" s="429"/>
    </row>
    <row r="19" spans="1:17" s="425" customFormat="1" ht="15.75" customHeight="1">
      <c r="A19" s="338">
        <v>11</v>
      </c>
      <c r="B19" s="339" t="s">
        <v>86</v>
      </c>
      <c r="C19" s="342">
        <v>4864833</v>
      </c>
      <c r="D19" s="38" t="s">
        <v>12</v>
      </c>
      <c r="E19" s="39" t="s">
        <v>321</v>
      </c>
      <c r="F19" s="348">
        <v>1000</v>
      </c>
      <c r="G19" s="318">
        <v>983083</v>
      </c>
      <c r="H19" s="319">
        <v>983085</v>
      </c>
      <c r="I19" s="264">
        <f t="shared" si="6"/>
        <v>-2</v>
      </c>
      <c r="J19" s="264">
        <f t="shared" si="7"/>
        <v>-2000</v>
      </c>
      <c r="K19" s="264">
        <f t="shared" si="8"/>
        <v>-0.002</v>
      </c>
      <c r="L19" s="318">
        <v>1266</v>
      </c>
      <c r="M19" s="319">
        <v>1369</v>
      </c>
      <c r="N19" s="264">
        <f t="shared" si="9"/>
        <v>-103</v>
      </c>
      <c r="O19" s="264">
        <f t="shared" si="10"/>
        <v>-103000</v>
      </c>
      <c r="P19" s="264">
        <f t="shared" si="11"/>
        <v>-0.103</v>
      </c>
      <c r="Q19" s="429"/>
    </row>
    <row r="20" spans="1:17" s="425" customFormat="1" ht="15.75" customHeight="1">
      <c r="A20" s="338">
        <v>12</v>
      </c>
      <c r="B20" s="339" t="s">
        <v>87</v>
      </c>
      <c r="C20" s="342">
        <v>4865140</v>
      </c>
      <c r="D20" s="38" t="s">
        <v>12</v>
      </c>
      <c r="E20" s="39" t="s">
        <v>321</v>
      </c>
      <c r="F20" s="348">
        <v>1000</v>
      </c>
      <c r="G20" s="318">
        <v>999927</v>
      </c>
      <c r="H20" s="319">
        <v>999918</v>
      </c>
      <c r="I20" s="264">
        <f t="shared" si="6"/>
        <v>9</v>
      </c>
      <c r="J20" s="264">
        <f>$F20*I20</f>
        <v>9000</v>
      </c>
      <c r="K20" s="264">
        <f>J20/1000000</f>
        <v>0.009</v>
      </c>
      <c r="L20" s="318">
        <v>994</v>
      </c>
      <c r="M20" s="319">
        <v>161</v>
      </c>
      <c r="N20" s="264">
        <f t="shared" si="9"/>
        <v>833</v>
      </c>
      <c r="O20" s="264">
        <f>$F20*N20</f>
        <v>833000</v>
      </c>
      <c r="P20" s="264">
        <f>O20/1000000</f>
        <v>0.833</v>
      </c>
      <c r="Q20" s="429"/>
    </row>
    <row r="21" spans="1:17" s="425" customFormat="1" ht="15.75" customHeight="1">
      <c r="A21" s="338">
        <v>13</v>
      </c>
      <c r="B21" s="306" t="s">
        <v>88</v>
      </c>
      <c r="C21" s="342">
        <v>4864889</v>
      </c>
      <c r="D21" s="42" t="s">
        <v>12</v>
      </c>
      <c r="E21" s="39" t="s">
        <v>321</v>
      </c>
      <c r="F21" s="348">
        <v>1000</v>
      </c>
      <c r="G21" s="318">
        <v>993597</v>
      </c>
      <c r="H21" s="319">
        <v>993597</v>
      </c>
      <c r="I21" s="264">
        <f t="shared" si="6"/>
        <v>0</v>
      </c>
      <c r="J21" s="264">
        <f t="shared" si="7"/>
        <v>0</v>
      </c>
      <c r="K21" s="264">
        <f t="shared" si="8"/>
        <v>0</v>
      </c>
      <c r="L21" s="318">
        <v>997426</v>
      </c>
      <c r="M21" s="319">
        <v>998143</v>
      </c>
      <c r="N21" s="264">
        <f t="shared" si="9"/>
        <v>-717</v>
      </c>
      <c r="O21" s="264">
        <f t="shared" si="10"/>
        <v>-717000</v>
      </c>
      <c r="P21" s="264">
        <f t="shared" si="11"/>
        <v>-0.717</v>
      </c>
      <c r="Q21" s="429"/>
    </row>
    <row r="22" spans="1:17" s="425" customFormat="1" ht="15.75" customHeight="1">
      <c r="A22" s="338">
        <v>14</v>
      </c>
      <c r="B22" s="339" t="s">
        <v>89</v>
      </c>
      <c r="C22" s="342">
        <v>4864859</v>
      </c>
      <c r="D22" s="38" t="s">
        <v>12</v>
      </c>
      <c r="E22" s="39" t="s">
        <v>321</v>
      </c>
      <c r="F22" s="348">
        <v>1000</v>
      </c>
      <c r="G22" s="318">
        <v>992623</v>
      </c>
      <c r="H22" s="319">
        <v>992624</v>
      </c>
      <c r="I22" s="264">
        <f t="shared" si="6"/>
        <v>-1</v>
      </c>
      <c r="J22" s="264">
        <f>$F22*I22</f>
        <v>-1000</v>
      </c>
      <c r="K22" s="264">
        <f>J22/1000000</f>
        <v>-0.001</v>
      </c>
      <c r="L22" s="318">
        <v>312</v>
      </c>
      <c r="M22" s="319">
        <v>208</v>
      </c>
      <c r="N22" s="264">
        <f t="shared" si="9"/>
        <v>104</v>
      </c>
      <c r="O22" s="264">
        <f>$F22*N22</f>
        <v>104000</v>
      </c>
      <c r="P22" s="264">
        <f>O22/1000000</f>
        <v>0.104</v>
      </c>
      <c r="Q22" s="429"/>
    </row>
    <row r="23" spans="1:17" s="425" customFormat="1" ht="15.75" customHeight="1">
      <c r="A23" s="338">
        <v>15</v>
      </c>
      <c r="B23" s="339" t="s">
        <v>90</v>
      </c>
      <c r="C23" s="342">
        <v>4864895</v>
      </c>
      <c r="D23" s="38" t="s">
        <v>12</v>
      </c>
      <c r="E23" s="39" t="s">
        <v>321</v>
      </c>
      <c r="F23" s="348">
        <v>800</v>
      </c>
      <c r="G23" s="318">
        <v>994298</v>
      </c>
      <c r="H23" s="319">
        <v>994294</v>
      </c>
      <c r="I23" s="264">
        <f t="shared" si="6"/>
        <v>4</v>
      </c>
      <c r="J23" s="264">
        <f t="shared" si="7"/>
        <v>3200</v>
      </c>
      <c r="K23" s="264">
        <f t="shared" si="8"/>
        <v>0.0032</v>
      </c>
      <c r="L23" s="318">
        <v>6427</v>
      </c>
      <c r="M23" s="319">
        <v>5543</v>
      </c>
      <c r="N23" s="264">
        <f t="shared" si="9"/>
        <v>884</v>
      </c>
      <c r="O23" s="264">
        <f t="shared" si="10"/>
        <v>707200</v>
      </c>
      <c r="P23" s="264">
        <f t="shared" si="11"/>
        <v>0.7072</v>
      </c>
      <c r="Q23" s="429"/>
    </row>
    <row r="24" spans="1:17" s="425" customFormat="1" ht="15.75" customHeight="1">
      <c r="A24" s="338">
        <v>16</v>
      </c>
      <c r="B24" s="339" t="s">
        <v>91</v>
      </c>
      <c r="C24" s="342">
        <v>4864826</v>
      </c>
      <c r="D24" s="38" t="s">
        <v>12</v>
      </c>
      <c r="E24" s="39" t="s">
        <v>321</v>
      </c>
      <c r="F24" s="348">
        <v>133.33</v>
      </c>
      <c r="G24" s="318">
        <v>11670</v>
      </c>
      <c r="H24" s="319">
        <v>11686</v>
      </c>
      <c r="I24" s="264">
        <f t="shared" si="6"/>
        <v>-16</v>
      </c>
      <c r="J24" s="264">
        <f>$F24*I24</f>
        <v>-2133.28</v>
      </c>
      <c r="K24" s="264">
        <f>J24/1000000</f>
        <v>-0.00213328</v>
      </c>
      <c r="L24" s="318">
        <v>6704</v>
      </c>
      <c r="M24" s="319">
        <v>5159</v>
      </c>
      <c r="N24" s="264">
        <f t="shared" si="9"/>
        <v>1545</v>
      </c>
      <c r="O24" s="264">
        <f>$F24*N24</f>
        <v>205994.85</v>
      </c>
      <c r="P24" s="264">
        <f>O24/1000000</f>
        <v>0.20599485</v>
      </c>
      <c r="Q24" s="429"/>
    </row>
    <row r="25" spans="1:17" s="425" customFormat="1" ht="15.75" customHeight="1">
      <c r="A25" s="338">
        <v>17</v>
      </c>
      <c r="B25" s="339" t="s">
        <v>113</v>
      </c>
      <c r="C25" s="342">
        <v>4865143</v>
      </c>
      <c r="D25" s="38" t="s">
        <v>12</v>
      </c>
      <c r="E25" s="39" t="s">
        <v>321</v>
      </c>
      <c r="F25" s="348">
        <v>1000</v>
      </c>
      <c r="G25" s="318">
        <v>999961</v>
      </c>
      <c r="H25" s="319">
        <v>999961</v>
      </c>
      <c r="I25" s="264">
        <f t="shared" si="6"/>
        <v>0</v>
      </c>
      <c r="J25" s="264">
        <f>$F25*I25</f>
        <v>0</v>
      </c>
      <c r="K25" s="264">
        <f>J25/1000000</f>
        <v>0</v>
      </c>
      <c r="L25" s="318">
        <v>999908</v>
      </c>
      <c r="M25" s="319">
        <v>999929</v>
      </c>
      <c r="N25" s="264">
        <f t="shared" si="9"/>
        <v>-21</v>
      </c>
      <c r="O25" s="264">
        <f>$F25*N25</f>
        <v>-21000</v>
      </c>
      <c r="P25" s="264">
        <f>O25/1000000</f>
        <v>-0.021</v>
      </c>
      <c r="Q25" s="429"/>
    </row>
    <row r="26" spans="1:17" s="425" customFormat="1" ht="15.75" customHeight="1">
      <c r="A26" s="338">
        <v>18</v>
      </c>
      <c r="B26" s="339" t="s">
        <v>114</v>
      </c>
      <c r="C26" s="342">
        <v>4864883</v>
      </c>
      <c r="D26" s="38" t="s">
        <v>12</v>
      </c>
      <c r="E26" s="39" t="s">
        <v>321</v>
      </c>
      <c r="F26" s="348">
        <v>1000</v>
      </c>
      <c r="G26" s="318">
        <v>504</v>
      </c>
      <c r="H26" s="319">
        <v>503</v>
      </c>
      <c r="I26" s="264">
        <f t="shared" si="6"/>
        <v>1</v>
      </c>
      <c r="J26" s="264">
        <f t="shared" si="7"/>
        <v>1000</v>
      </c>
      <c r="K26" s="264">
        <f t="shared" si="8"/>
        <v>0.001</v>
      </c>
      <c r="L26" s="318">
        <v>17238</v>
      </c>
      <c r="M26" s="319">
        <v>17444</v>
      </c>
      <c r="N26" s="264">
        <f t="shared" si="9"/>
        <v>-206</v>
      </c>
      <c r="O26" s="264">
        <f t="shared" si="10"/>
        <v>-206000</v>
      </c>
      <c r="P26" s="264">
        <f t="shared" si="11"/>
        <v>-0.206</v>
      </c>
      <c r="Q26" s="429"/>
    </row>
    <row r="27" spans="1:17" s="425" customFormat="1" ht="15.75" customHeight="1">
      <c r="A27" s="338"/>
      <c r="B27" s="341" t="s">
        <v>92</v>
      </c>
      <c r="C27" s="342"/>
      <c r="D27" s="38"/>
      <c r="E27" s="38"/>
      <c r="F27" s="348"/>
      <c r="G27" s="318"/>
      <c r="H27" s="319"/>
      <c r="I27" s="459"/>
      <c r="J27" s="459"/>
      <c r="K27" s="121"/>
      <c r="L27" s="318"/>
      <c r="M27" s="319"/>
      <c r="N27" s="459"/>
      <c r="O27" s="459"/>
      <c r="P27" s="121"/>
      <c r="Q27" s="429"/>
    </row>
    <row r="28" spans="1:17" s="425" customFormat="1" ht="15.75" customHeight="1">
      <c r="A28" s="338">
        <v>19</v>
      </c>
      <c r="B28" s="339" t="s">
        <v>93</v>
      </c>
      <c r="C28" s="342">
        <v>4864954</v>
      </c>
      <c r="D28" s="38" t="s">
        <v>12</v>
      </c>
      <c r="E28" s="39" t="s">
        <v>321</v>
      </c>
      <c r="F28" s="348">
        <v>1250</v>
      </c>
      <c r="G28" s="318">
        <v>956538</v>
      </c>
      <c r="H28" s="319">
        <v>957056</v>
      </c>
      <c r="I28" s="264">
        <f>G28-H28</f>
        <v>-518</v>
      </c>
      <c r="J28" s="264">
        <f>$F28*I28</f>
        <v>-647500</v>
      </c>
      <c r="K28" s="264">
        <f>J28/1000000</f>
        <v>-0.6475</v>
      </c>
      <c r="L28" s="318">
        <v>947186</v>
      </c>
      <c r="M28" s="319">
        <v>947192</v>
      </c>
      <c r="N28" s="264">
        <f>L28-M28</f>
        <v>-6</v>
      </c>
      <c r="O28" s="264">
        <f>$F28*N28</f>
        <v>-7500</v>
      </c>
      <c r="P28" s="264">
        <f>O28/1000000</f>
        <v>-0.0075</v>
      </c>
      <c r="Q28" s="429"/>
    </row>
    <row r="29" spans="1:17" s="425" customFormat="1" ht="15.75" customHeight="1">
      <c r="A29" s="338">
        <v>20</v>
      </c>
      <c r="B29" s="339" t="s">
        <v>94</v>
      </c>
      <c r="C29" s="342">
        <v>4865030</v>
      </c>
      <c r="D29" s="38" t="s">
        <v>12</v>
      </c>
      <c r="E29" s="39" t="s">
        <v>321</v>
      </c>
      <c r="F29" s="348">
        <v>1000</v>
      </c>
      <c r="G29" s="318">
        <v>949651</v>
      </c>
      <c r="H29" s="319">
        <v>950939</v>
      </c>
      <c r="I29" s="264">
        <f>G29-H29</f>
        <v>-1288</v>
      </c>
      <c r="J29" s="264">
        <f>$F29*I29</f>
        <v>-1288000</v>
      </c>
      <c r="K29" s="264">
        <f>J29/1000000</f>
        <v>-1.288</v>
      </c>
      <c r="L29" s="318">
        <v>933541</v>
      </c>
      <c r="M29" s="319">
        <v>933562</v>
      </c>
      <c r="N29" s="264">
        <f>L29-M29</f>
        <v>-21</v>
      </c>
      <c r="O29" s="264">
        <f>$F29*N29</f>
        <v>-21000</v>
      </c>
      <c r="P29" s="264">
        <f>O29/1000000</f>
        <v>-0.021</v>
      </c>
      <c r="Q29" s="429"/>
    </row>
    <row r="30" spans="1:17" s="425" customFormat="1" ht="15.75" customHeight="1">
      <c r="A30" s="338">
        <v>21</v>
      </c>
      <c r="B30" s="339" t="s">
        <v>340</v>
      </c>
      <c r="C30" s="342">
        <v>4864989</v>
      </c>
      <c r="D30" s="38" t="s">
        <v>12</v>
      </c>
      <c r="E30" s="39" t="s">
        <v>321</v>
      </c>
      <c r="F30" s="348">
        <v>1000</v>
      </c>
      <c r="G30" s="318">
        <v>993503</v>
      </c>
      <c r="H30" s="319">
        <v>993986</v>
      </c>
      <c r="I30" s="264">
        <f>G30-H30</f>
        <v>-483</v>
      </c>
      <c r="J30" s="264">
        <f>$F30*I30</f>
        <v>-483000</v>
      </c>
      <c r="K30" s="264">
        <f>J30/1000000</f>
        <v>-0.483</v>
      </c>
      <c r="L30" s="318">
        <v>998699</v>
      </c>
      <c r="M30" s="319">
        <v>998708</v>
      </c>
      <c r="N30" s="264">
        <f>L30-M30</f>
        <v>-9</v>
      </c>
      <c r="O30" s="264">
        <f>$F30*N30</f>
        <v>-9000</v>
      </c>
      <c r="P30" s="264">
        <f>O30/1000000</f>
        <v>-0.009</v>
      </c>
      <c r="Q30" s="429"/>
    </row>
    <row r="31" spans="1:17" s="425" customFormat="1" ht="15.75" customHeight="1">
      <c r="A31" s="338"/>
      <c r="B31" s="341" t="s">
        <v>30</v>
      </c>
      <c r="C31" s="342"/>
      <c r="D31" s="38"/>
      <c r="E31" s="38"/>
      <c r="F31" s="348"/>
      <c r="G31" s="318"/>
      <c r="H31" s="319"/>
      <c r="I31" s="264"/>
      <c r="J31" s="264"/>
      <c r="K31" s="121">
        <f>SUM(K28:K30)</f>
        <v>-2.4185</v>
      </c>
      <c r="L31" s="318"/>
      <c r="M31" s="319"/>
      <c r="N31" s="264"/>
      <c r="O31" s="264"/>
      <c r="P31" s="121">
        <f>SUM(P28:P30)</f>
        <v>-0.0375</v>
      </c>
      <c r="Q31" s="429"/>
    </row>
    <row r="32" spans="1:17" s="425" customFormat="1" ht="15.75" customHeight="1">
      <c r="A32" s="338">
        <v>22</v>
      </c>
      <c r="B32" s="339" t="s">
        <v>95</v>
      </c>
      <c r="C32" s="342">
        <v>5128420</v>
      </c>
      <c r="D32" s="38" t="s">
        <v>12</v>
      </c>
      <c r="E32" s="39" t="s">
        <v>321</v>
      </c>
      <c r="F32" s="342">
        <v>-1000</v>
      </c>
      <c r="G32" s="318">
        <v>999376</v>
      </c>
      <c r="H32" s="319">
        <v>999421</v>
      </c>
      <c r="I32" s="264">
        <f>G32-H32</f>
        <v>-45</v>
      </c>
      <c r="J32" s="264">
        <f>$F32*I32</f>
        <v>45000</v>
      </c>
      <c r="K32" s="264">
        <f>J32/1000000</f>
        <v>0.045</v>
      </c>
      <c r="L32" s="318">
        <v>999461</v>
      </c>
      <c r="M32" s="319">
        <v>999652</v>
      </c>
      <c r="N32" s="264">
        <f>L32-M32</f>
        <v>-191</v>
      </c>
      <c r="O32" s="264">
        <f>$F32*N32</f>
        <v>191000</v>
      </c>
      <c r="P32" s="264">
        <f>O32/1000000</f>
        <v>0.191</v>
      </c>
      <c r="Q32" s="439"/>
    </row>
    <row r="33" spans="1:17" s="425" customFormat="1" ht="15.75" customHeight="1">
      <c r="A33" s="338">
        <v>23</v>
      </c>
      <c r="B33" s="339" t="s">
        <v>96</v>
      </c>
      <c r="C33" s="342">
        <v>5295140</v>
      </c>
      <c r="D33" s="38" t="s">
        <v>12</v>
      </c>
      <c r="E33" s="39" t="s">
        <v>321</v>
      </c>
      <c r="F33" s="342">
        <v>-1000</v>
      </c>
      <c r="G33" s="318">
        <v>978449</v>
      </c>
      <c r="H33" s="319">
        <v>978535</v>
      </c>
      <c r="I33" s="264">
        <f>G33-H33</f>
        <v>-86</v>
      </c>
      <c r="J33" s="264">
        <f>$F33*I33</f>
        <v>86000</v>
      </c>
      <c r="K33" s="264">
        <f>J33/1000000</f>
        <v>0.086</v>
      </c>
      <c r="L33" s="318">
        <v>997851</v>
      </c>
      <c r="M33" s="319">
        <v>997921</v>
      </c>
      <c r="N33" s="264">
        <f>L33-M33</f>
        <v>-70</v>
      </c>
      <c r="O33" s="264">
        <f>$F33*N33</f>
        <v>70000</v>
      </c>
      <c r="P33" s="264">
        <f>O33/1000000</f>
        <v>0.07</v>
      </c>
      <c r="Q33" s="429"/>
    </row>
    <row r="34" spans="1:17" s="425" customFormat="1" ht="15.75" customHeight="1">
      <c r="A34" s="338">
        <v>24</v>
      </c>
      <c r="B34" s="809" t="s">
        <v>133</v>
      </c>
      <c r="C34" s="810">
        <v>4902585</v>
      </c>
      <c r="D34" s="811" t="s">
        <v>12</v>
      </c>
      <c r="E34" s="39" t="s">
        <v>321</v>
      </c>
      <c r="F34" s="810">
        <v>400</v>
      </c>
      <c r="G34" s="318">
        <v>999998</v>
      </c>
      <c r="H34" s="319">
        <v>999998</v>
      </c>
      <c r="I34" s="264">
        <f>G34-H34</f>
        <v>0</v>
      </c>
      <c r="J34" s="264">
        <f>$F34*I34</f>
        <v>0</v>
      </c>
      <c r="K34" s="264">
        <f>J34/1000000</f>
        <v>0</v>
      </c>
      <c r="L34" s="318">
        <v>3</v>
      </c>
      <c r="M34" s="319">
        <v>3</v>
      </c>
      <c r="N34" s="264">
        <f>L34-M34</f>
        <v>0</v>
      </c>
      <c r="O34" s="264">
        <f>$F34*N34</f>
        <v>0</v>
      </c>
      <c r="P34" s="264">
        <f>O34/1000000</f>
        <v>0</v>
      </c>
      <c r="Q34" s="439"/>
    </row>
    <row r="35" spans="1:17" s="425" customFormat="1" ht="15.75" customHeight="1">
      <c r="A35" s="338"/>
      <c r="B35" s="341" t="s">
        <v>25</v>
      </c>
      <c r="C35" s="342"/>
      <c r="D35" s="38"/>
      <c r="E35" s="38"/>
      <c r="F35" s="348"/>
      <c r="G35" s="318"/>
      <c r="H35" s="319"/>
      <c r="I35" s="264"/>
      <c r="J35" s="264"/>
      <c r="K35" s="264"/>
      <c r="L35" s="318"/>
      <c r="M35" s="319"/>
      <c r="N35" s="264"/>
      <c r="O35" s="264"/>
      <c r="P35" s="264"/>
      <c r="Q35" s="429"/>
    </row>
    <row r="36" spans="1:17" s="425" customFormat="1" ht="15">
      <c r="A36" s="338">
        <v>25</v>
      </c>
      <c r="B36" s="306" t="s">
        <v>43</v>
      </c>
      <c r="C36" s="342">
        <v>4864854</v>
      </c>
      <c r="D36" s="42" t="s">
        <v>12</v>
      </c>
      <c r="E36" s="39" t="s">
        <v>321</v>
      </c>
      <c r="F36" s="348">
        <v>1000</v>
      </c>
      <c r="G36" s="318">
        <v>998920</v>
      </c>
      <c r="H36" s="319">
        <v>998922</v>
      </c>
      <c r="I36" s="264">
        <f>G36-H36</f>
        <v>-2</v>
      </c>
      <c r="J36" s="264">
        <f>$F36*I36</f>
        <v>-2000</v>
      </c>
      <c r="K36" s="264">
        <f>J36/1000000</f>
        <v>-0.002</v>
      </c>
      <c r="L36" s="318">
        <v>13679</v>
      </c>
      <c r="M36" s="319">
        <v>13774</v>
      </c>
      <c r="N36" s="264">
        <f>L36-M36</f>
        <v>-95</v>
      </c>
      <c r="O36" s="264">
        <f>$F36*N36</f>
        <v>-95000</v>
      </c>
      <c r="P36" s="264">
        <f>O36/1000000</f>
        <v>-0.095</v>
      </c>
      <c r="Q36" s="454"/>
    </row>
    <row r="37" spans="1:17" s="425" customFormat="1" ht="15.75" customHeight="1">
      <c r="A37" s="338"/>
      <c r="B37" s="341" t="s">
        <v>97</v>
      </c>
      <c r="C37" s="342"/>
      <c r="D37" s="38"/>
      <c r="E37" s="38"/>
      <c r="F37" s="348"/>
      <c r="G37" s="318"/>
      <c r="H37" s="319"/>
      <c r="I37" s="264"/>
      <c r="J37" s="264"/>
      <c r="K37" s="264"/>
      <c r="L37" s="318"/>
      <c r="M37" s="319"/>
      <c r="N37" s="264"/>
      <c r="O37" s="264"/>
      <c r="P37" s="264"/>
      <c r="Q37" s="429"/>
    </row>
    <row r="38" spans="1:17" s="425" customFormat="1" ht="17.25" customHeight="1">
      <c r="A38" s="338">
        <v>26</v>
      </c>
      <c r="B38" s="339" t="s">
        <v>98</v>
      </c>
      <c r="C38" s="342">
        <v>5295159</v>
      </c>
      <c r="D38" s="38" t="s">
        <v>12</v>
      </c>
      <c r="E38" s="39" t="s">
        <v>321</v>
      </c>
      <c r="F38" s="348">
        <v>-1000</v>
      </c>
      <c r="G38" s="318">
        <v>263257</v>
      </c>
      <c r="H38" s="319">
        <v>262952</v>
      </c>
      <c r="I38" s="264">
        <f>G38-H38</f>
        <v>305</v>
      </c>
      <c r="J38" s="264">
        <f>$F38*I38</f>
        <v>-305000</v>
      </c>
      <c r="K38" s="264">
        <f>J38/1000000</f>
        <v>-0.305</v>
      </c>
      <c r="L38" s="318">
        <v>25887</v>
      </c>
      <c r="M38" s="319">
        <v>25775</v>
      </c>
      <c r="N38" s="264">
        <f>L38-M38</f>
        <v>112</v>
      </c>
      <c r="O38" s="264">
        <f>$F38*N38</f>
        <v>-112000</v>
      </c>
      <c r="P38" s="264">
        <f>O38/1000000</f>
        <v>-0.112</v>
      </c>
      <c r="Q38" s="429"/>
    </row>
    <row r="39" spans="1:17" s="425" customFormat="1" ht="15.75" customHeight="1">
      <c r="A39" s="338">
        <v>27</v>
      </c>
      <c r="B39" s="339" t="s">
        <v>99</v>
      </c>
      <c r="C39" s="342">
        <v>4902495</v>
      </c>
      <c r="D39" s="38" t="s">
        <v>12</v>
      </c>
      <c r="E39" s="39" t="s">
        <v>321</v>
      </c>
      <c r="F39" s="348">
        <v>-1000</v>
      </c>
      <c r="G39" s="318">
        <v>0</v>
      </c>
      <c r="H39" s="319">
        <v>0</v>
      </c>
      <c r="I39" s="264">
        <f>G39-H39</f>
        <v>0</v>
      </c>
      <c r="J39" s="264">
        <f>$F39*I39</f>
        <v>0</v>
      </c>
      <c r="K39" s="264">
        <f>J39/1000000</f>
        <v>0</v>
      </c>
      <c r="L39" s="318">
        <v>272</v>
      </c>
      <c r="M39" s="319">
        <v>29</v>
      </c>
      <c r="N39" s="264">
        <f>L39-M39</f>
        <v>243</v>
      </c>
      <c r="O39" s="264">
        <f>$F39*N39</f>
        <v>-243000</v>
      </c>
      <c r="P39" s="264">
        <f>O39/1000000</f>
        <v>-0.243</v>
      </c>
      <c r="Q39" s="439"/>
    </row>
    <row r="40" spans="1:17" s="425" customFormat="1" ht="15.75" customHeight="1">
      <c r="A40" s="338">
        <v>28</v>
      </c>
      <c r="B40" s="339" t="s">
        <v>100</v>
      </c>
      <c r="C40" s="342">
        <v>4864934</v>
      </c>
      <c r="D40" s="38" t="s">
        <v>12</v>
      </c>
      <c r="E40" s="39" t="s">
        <v>321</v>
      </c>
      <c r="F40" s="348">
        <v>-1000</v>
      </c>
      <c r="G40" s="318">
        <v>7239</v>
      </c>
      <c r="H40" s="319">
        <v>7596</v>
      </c>
      <c r="I40" s="264">
        <f>G40-H40</f>
        <v>-357</v>
      </c>
      <c r="J40" s="264">
        <f>$F40*I40</f>
        <v>357000</v>
      </c>
      <c r="K40" s="264">
        <f>J40/1000000</f>
        <v>0.357</v>
      </c>
      <c r="L40" s="318">
        <v>998982</v>
      </c>
      <c r="M40" s="319">
        <v>999012</v>
      </c>
      <c r="N40" s="264">
        <f>L40-M40</f>
        <v>-30</v>
      </c>
      <c r="O40" s="264">
        <f>$F40*N40</f>
        <v>30000</v>
      </c>
      <c r="P40" s="264">
        <f>O40/1000000</f>
        <v>0.03</v>
      </c>
      <c r="Q40" s="453"/>
    </row>
    <row r="41" spans="1:17" s="425" customFormat="1" ht="15.75" customHeight="1">
      <c r="A41" s="338">
        <v>29</v>
      </c>
      <c r="B41" s="306" t="s">
        <v>101</v>
      </c>
      <c r="C41" s="342">
        <v>4864906</v>
      </c>
      <c r="D41" s="38" t="s">
        <v>12</v>
      </c>
      <c r="E41" s="39" t="s">
        <v>321</v>
      </c>
      <c r="F41" s="348">
        <v>-1000</v>
      </c>
      <c r="G41" s="318">
        <v>6345</v>
      </c>
      <c r="H41" s="319">
        <v>6785</v>
      </c>
      <c r="I41" s="264">
        <f>G41-H41</f>
        <v>-440</v>
      </c>
      <c r="J41" s="264">
        <f>$F41*I41</f>
        <v>440000</v>
      </c>
      <c r="K41" s="264">
        <f>J41/1000000</f>
        <v>0.44</v>
      </c>
      <c r="L41" s="318">
        <v>998036</v>
      </c>
      <c r="M41" s="319">
        <v>998093</v>
      </c>
      <c r="N41" s="264">
        <f>L41-M41</f>
        <v>-57</v>
      </c>
      <c r="O41" s="264">
        <f>$F41*N41</f>
        <v>57000</v>
      </c>
      <c r="P41" s="264">
        <f>O41/1000000</f>
        <v>0.057</v>
      </c>
      <c r="Q41" s="443"/>
    </row>
    <row r="42" spans="1:17" s="425" customFormat="1" ht="15.75" customHeight="1">
      <c r="A42" s="338"/>
      <c r="B42" s="341" t="s">
        <v>383</v>
      </c>
      <c r="C42" s="342"/>
      <c r="D42" s="433"/>
      <c r="E42" s="434"/>
      <c r="F42" s="348"/>
      <c r="G42" s="318"/>
      <c r="H42" s="319"/>
      <c r="I42" s="264"/>
      <c r="J42" s="264"/>
      <c r="K42" s="264"/>
      <c r="L42" s="318"/>
      <c r="M42" s="319"/>
      <c r="N42" s="264"/>
      <c r="O42" s="264"/>
      <c r="P42" s="264"/>
      <c r="Q42" s="706"/>
    </row>
    <row r="43" spans="1:17" s="425" customFormat="1" ht="15.75" customHeight="1">
      <c r="A43" s="338">
        <v>30</v>
      </c>
      <c r="B43" s="339" t="s">
        <v>98</v>
      </c>
      <c r="C43" s="342">
        <v>5295177</v>
      </c>
      <c r="D43" s="433" t="s">
        <v>12</v>
      </c>
      <c r="E43" s="434" t="s">
        <v>321</v>
      </c>
      <c r="F43" s="348">
        <v>-1000</v>
      </c>
      <c r="G43" s="318">
        <v>100952</v>
      </c>
      <c r="H43" s="264">
        <v>100911</v>
      </c>
      <c r="I43" s="264">
        <f>G43-H43</f>
        <v>41</v>
      </c>
      <c r="J43" s="264">
        <f>$F43*I43</f>
        <v>-41000</v>
      </c>
      <c r="K43" s="264">
        <f>J43/1000000</f>
        <v>-0.041</v>
      </c>
      <c r="L43" s="318">
        <v>982707</v>
      </c>
      <c r="M43" s="264">
        <v>982812</v>
      </c>
      <c r="N43" s="264">
        <f>L43-M43</f>
        <v>-105</v>
      </c>
      <c r="O43" s="264">
        <f>$F43*N43</f>
        <v>105000</v>
      </c>
      <c r="P43" s="264">
        <f>O43/1000000</f>
        <v>0.105</v>
      </c>
      <c r="Q43" s="651"/>
    </row>
    <row r="44" spans="1:17" s="425" customFormat="1" ht="15.75" customHeight="1">
      <c r="A44" s="338">
        <v>31</v>
      </c>
      <c r="B44" s="339" t="s">
        <v>386</v>
      </c>
      <c r="C44" s="342">
        <v>5128456</v>
      </c>
      <c r="D44" s="433" t="s">
        <v>12</v>
      </c>
      <c r="E44" s="434" t="s">
        <v>321</v>
      </c>
      <c r="F44" s="348">
        <v>-1000</v>
      </c>
      <c r="G44" s="318">
        <v>93355</v>
      </c>
      <c r="H44" s="264">
        <v>93219</v>
      </c>
      <c r="I44" s="264">
        <f>G44-H44</f>
        <v>136</v>
      </c>
      <c r="J44" s="264">
        <f>$F44*I44</f>
        <v>-136000</v>
      </c>
      <c r="K44" s="264">
        <f>J44/1000000</f>
        <v>-0.136</v>
      </c>
      <c r="L44" s="318">
        <v>330</v>
      </c>
      <c r="M44" s="264">
        <v>325</v>
      </c>
      <c r="N44" s="264">
        <f>L44-M44</f>
        <v>5</v>
      </c>
      <c r="O44" s="264">
        <f>$F44*N44</f>
        <v>-5000</v>
      </c>
      <c r="P44" s="264">
        <f>O44/1000000</f>
        <v>-0.005</v>
      </c>
      <c r="Q44" s="808"/>
    </row>
    <row r="45" spans="1:17" s="425" customFormat="1" ht="15.75" customHeight="1">
      <c r="A45" s="338">
        <v>32</v>
      </c>
      <c r="B45" s="339" t="s">
        <v>384</v>
      </c>
      <c r="C45" s="342">
        <v>4864830</v>
      </c>
      <c r="D45" s="433" t="s">
        <v>12</v>
      </c>
      <c r="E45" s="434" t="s">
        <v>321</v>
      </c>
      <c r="F45" s="348">
        <v>-5000</v>
      </c>
      <c r="G45" s="318">
        <v>720</v>
      </c>
      <c r="H45" s="264">
        <v>651</v>
      </c>
      <c r="I45" s="264">
        <f>G45-H45</f>
        <v>69</v>
      </c>
      <c r="J45" s="264">
        <f>$F45*I45</f>
        <v>-345000</v>
      </c>
      <c r="K45" s="264">
        <f>J45/1000000</f>
        <v>-0.345</v>
      </c>
      <c r="L45" s="318">
        <v>999999</v>
      </c>
      <c r="M45" s="264">
        <v>999999</v>
      </c>
      <c r="N45" s="264">
        <f>L45-M45</f>
        <v>0</v>
      </c>
      <c r="O45" s="264">
        <f>$F45*N45</f>
        <v>0</v>
      </c>
      <c r="P45" s="264">
        <f>O45/1000000</f>
        <v>0</v>
      </c>
      <c r="Q45" s="723"/>
    </row>
    <row r="46" spans="1:17" s="425" customFormat="1" ht="14.25" customHeight="1">
      <c r="A46" s="338"/>
      <c r="B46" s="341" t="s">
        <v>40</v>
      </c>
      <c r="C46" s="342"/>
      <c r="D46" s="38"/>
      <c r="E46" s="38"/>
      <c r="F46" s="348"/>
      <c r="G46" s="318"/>
      <c r="H46" s="319"/>
      <c r="I46" s="264"/>
      <c r="J46" s="264"/>
      <c r="K46" s="264"/>
      <c r="L46" s="318"/>
      <c r="M46" s="319"/>
      <c r="N46" s="264"/>
      <c r="O46" s="264"/>
      <c r="P46" s="264"/>
      <c r="Q46" s="429"/>
    </row>
    <row r="47" spans="1:17" s="425" customFormat="1" ht="14.25" customHeight="1">
      <c r="A47" s="338"/>
      <c r="B47" s="340" t="s">
        <v>17</v>
      </c>
      <c r="C47" s="342"/>
      <c r="D47" s="42"/>
      <c r="E47" s="42"/>
      <c r="F47" s="348"/>
      <c r="G47" s="318"/>
      <c r="H47" s="319"/>
      <c r="I47" s="264"/>
      <c r="J47" s="264"/>
      <c r="K47" s="264"/>
      <c r="L47" s="318"/>
      <c r="M47" s="319"/>
      <c r="N47" s="264"/>
      <c r="O47" s="264"/>
      <c r="P47" s="264"/>
      <c r="Q47" s="429"/>
    </row>
    <row r="48" spans="1:17" s="425" customFormat="1" ht="14.25" customHeight="1">
      <c r="A48" s="338">
        <v>33</v>
      </c>
      <c r="B48" s="339" t="s">
        <v>18</v>
      </c>
      <c r="C48" s="342">
        <v>4864831</v>
      </c>
      <c r="D48" s="38" t="s">
        <v>12</v>
      </c>
      <c r="E48" s="39" t="s">
        <v>321</v>
      </c>
      <c r="F48" s="348">
        <v>1000</v>
      </c>
      <c r="G48" s="318">
        <v>1374</v>
      </c>
      <c r="H48" s="319">
        <v>1334</v>
      </c>
      <c r="I48" s="264">
        <f>G48-H48</f>
        <v>40</v>
      </c>
      <c r="J48" s="264">
        <f>$F48*I48</f>
        <v>40000</v>
      </c>
      <c r="K48" s="264">
        <f>J48/1000000</f>
        <v>0.04</v>
      </c>
      <c r="L48" s="318">
        <v>537</v>
      </c>
      <c r="M48" s="319">
        <v>526</v>
      </c>
      <c r="N48" s="264">
        <f>L48-M48</f>
        <v>11</v>
      </c>
      <c r="O48" s="264">
        <f>$F48*N48</f>
        <v>11000</v>
      </c>
      <c r="P48" s="264">
        <f>O48/1000000</f>
        <v>0.011</v>
      </c>
      <c r="Q48" s="717"/>
    </row>
    <row r="49" spans="1:17" s="425" customFormat="1" ht="15.75" customHeight="1">
      <c r="A49" s="338">
        <v>34</v>
      </c>
      <c r="B49" s="339" t="s">
        <v>19</v>
      </c>
      <c r="C49" s="342">
        <v>4864825</v>
      </c>
      <c r="D49" s="38" t="s">
        <v>12</v>
      </c>
      <c r="E49" s="39" t="s">
        <v>321</v>
      </c>
      <c r="F49" s="348">
        <v>133.33</v>
      </c>
      <c r="G49" s="318">
        <v>4654</v>
      </c>
      <c r="H49" s="319">
        <v>4475</v>
      </c>
      <c r="I49" s="264">
        <f>G49-H49</f>
        <v>179</v>
      </c>
      <c r="J49" s="264">
        <f>$F49*I49</f>
        <v>23866.070000000003</v>
      </c>
      <c r="K49" s="264">
        <f>J49/1000000</f>
        <v>0.023866070000000003</v>
      </c>
      <c r="L49" s="318">
        <v>7400</v>
      </c>
      <c r="M49" s="319">
        <v>7306</v>
      </c>
      <c r="N49" s="264">
        <f>L49-M49</f>
        <v>94</v>
      </c>
      <c r="O49" s="264">
        <f>$F49*N49</f>
        <v>12533.02</v>
      </c>
      <c r="P49" s="264">
        <f>O49/1000000</f>
        <v>0.01253302</v>
      </c>
      <c r="Q49" s="429"/>
    </row>
    <row r="50" spans="1:17" ht="15.75" customHeight="1">
      <c r="A50" s="338"/>
      <c r="B50" s="341" t="s">
        <v>110</v>
      </c>
      <c r="C50" s="342"/>
      <c r="D50" s="38"/>
      <c r="E50" s="38"/>
      <c r="F50" s="348"/>
      <c r="G50" s="318"/>
      <c r="H50" s="319"/>
      <c r="I50" s="365"/>
      <c r="J50" s="365"/>
      <c r="K50" s="365"/>
      <c r="L50" s="318"/>
      <c r="M50" s="319"/>
      <c r="N50" s="365"/>
      <c r="O50" s="365"/>
      <c r="P50" s="365"/>
      <c r="Q50" s="143"/>
    </row>
    <row r="51" spans="1:17" s="425" customFormat="1" ht="15.75" customHeight="1">
      <c r="A51" s="338">
        <v>35</v>
      </c>
      <c r="B51" s="339" t="s">
        <v>111</v>
      </c>
      <c r="C51" s="342">
        <v>4865137</v>
      </c>
      <c r="D51" s="38" t="s">
        <v>12</v>
      </c>
      <c r="E51" s="39" t="s">
        <v>321</v>
      </c>
      <c r="F51" s="342">
        <v>1000</v>
      </c>
      <c r="G51" s="318">
        <v>0</v>
      </c>
      <c r="H51" s="319">
        <v>0</v>
      </c>
      <c r="I51" s="264">
        <f>G51-H51</f>
        <v>0</v>
      </c>
      <c r="J51" s="264">
        <f>$F51*I51</f>
        <v>0</v>
      </c>
      <c r="K51" s="264">
        <f>J51/1000000</f>
        <v>0</v>
      </c>
      <c r="L51" s="318">
        <v>0</v>
      </c>
      <c r="M51" s="319">
        <v>0</v>
      </c>
      <c r="N51" s="264">
        <f>L51-M51</f>
        <v>0</v>
      </c>
      <c r="O51" s="264">
        <f>$F51*N51</f>
        <v>0</v>
      </c>
      <c r="P51" s="264">
        <f>O51/1000000</f>
        <v>0</v>
      </c>
      <c r="Q51" s="429"/>
    </row>
    <row r="52" spans="1:17" s="458" customFormat="1" ht="15.75" customHeight="1">
      <c r="A52" s="326">
        <v>36</v>
      </c>
      <c r="B52" s="306" t="s">
        <v>112</v>
      </c>
      <c r="C52" s="342">
        <v>4864828</v>
      </c>
      <c r="D52" s="42" t="s">
        <v>12</v>
      </c>
      <c r="E52" s="39" t="s">
        <v>321</v>
      </c>
      <c r="F52" s="342">
        <v>133</v>
      </c>
      <c r="G52" s="318">
        <v>992633</v>
      </c>
      <c r="H52" s="319">
        <v>992633</v>
      </c>
      <c r="I52" s="264">
        <f>G52-H52</f>
        <v>0</v>
      </c>
      <c r="J52" s="264">
        <f>$F52*I52</f>
        <v>0</v>
      </c>
      <c r="K52" s="264">
        <f>J52/1000000</f>
        <v>0</v>
      </c>
      <c r="L52" s="318">
        <v>11406</v>
      </c>
      <c r="M52" s="319">
        <v>12013</v>
      </c>
      <c r="N52" s="264">
        <f>L52-M52</f>
        <v>-607</v>
      </c>
      <c r="O52" s="264">
        <f>$F52*N52</f>
        <v>-80731</v>
      </c>
      <c r="P52" s="264">
        <f>O52/1000000</f>
        <v>-0.080731</v>
      </c>
      <c r="Q52" s="318"/>
    </row>
    <row r="53" spans="1:17" s="425" customFormat="1" ht="15.75" customHeight="1">
      <c r="A53" s="326"/>
      <c r="B53" s="340" t="s">
        <v>418</v>
      </c>
      <c r="C53" s="342"/>
      <c r="D53" s="42"/>
      <c r="E53" s="39"/>
      <c r="F53" s="342"/>
      <c r="G53" s="318"/>
      <c r="H53" s="319"/>
      <c r="I53" s="264"/>
      <c r="J53" s="264"/>
      <c r="K53" s="264"/>
      <c r="L53" s="318"/>
      <c r="M53" s="319"/>
      <c r="N53" s="264"/>
      <c r="O53" s="264"/>
      <c r="P53" s="264"/>
      <c r="Q53" s="318"/>
    </row>
    <row r="54" spans="1:17" s="425" customFormat="1" ht="15.75" customHeight="1">
      <c r="A54" s="326">
        <v>37</v>
      </c>
      <c r="B54" s="306" t="s">
        <v>34</v>
      </c>
      <c r="C54" s="342">
        <v>5295145</v>
      </c>
      <c r="D54" s="42" t="s">
        <v>12</v>
      </c>
      <c r="E54" s="39" t="s">
        <v>321</v>
      </c>
      <c r="F54" s="342">
        <v>-1000</v>
      </c>
      <c r="G54" s="318">
        <v>975107</v>
      </c>
      <c r="H54" s="319">
        <v>975279</v>
      </c>
      <c r="I54" s="264">
        <f>G54-H54</f>
        <v>-172</v>
      </c>
      <c r="J54" s="264">
        <f>$F54*I54</f>
        <v>172000</v>
      </c>
      <c r="K54" s="264">
        <f>J54/1000000</f>
        <v>0.172</v>
      </c>
      <c r="L54" s="318">
        <v>990098</v>
      </c>
      <c r="M54" s="319">
        <v>990115</v>
      </c>
      <c r="N54" s="264">
        <f>L54-M54</f>
        <v>-17</v>
      </c>
      <c r="O54" s="264">
        <f>$F54*N54</f>
        <v>17000</v>
      </c>
      <c r="P54" s="264">
        <f>O54/1000000</f>
        <v>0.017</v>
      </c>
      <c r="Q54" s="318"/>
    </row>
    <row r="55" spans="1:17" s="425" customFormat="1" ht="15.75" customHeight="1">
      <c r="A55" s="338">
        <v>38</v>
      </c>
      <c r="B55" s="339" t="s">
        <v>162</v>
      </c>
      <c r="C55" s="342">
        <v>5295146</v>
      </c>
      <c r="D55" s="38" t="s">
        <v>12</v>
      </c>
      <c r="E55" s="39" t="s">
        <v>321</v>
      </c>
      <c r="F55" s="348">
        <v>-1000</v>
      </c>
      <c r="G55" s="318">
        <v>974839</v>
      </c>
      <c r="H55" s="319">
        <v>975024</v>
      </c>
      <c r="I55" s="264">
        <f>G55-H55</f>
        <v>-185</v>
      </c>
      <c r="J55" s="264">
        <f>$F55*I55</f>
        <v>185000</v>
      </c>
      <c r="K55" s="264">
        <f>J55/1000000</f>
        <v>0.185</v>
      </c>
      <c r="L55" s="318">
        <v>969115</v>
      </c>
      <c r="M55" s="319">
        <v>969116</v>
      </c>
      <c r="N55" s="264">
        <f>L55-M55</f>
        <v>-1</v>
      </c>
      <c r="O55" s="264">
        <f>$F55*N55</f>
        <v>1000</v>
      </c>
      <c r="P55" s="264">
        <f>O55/1000000</f>
        <v>0.001</v>
      </c>
      <c r="Q55" s="429"/>
    </row>
    <row r="56" spans="1:17" s="458" customFormat="1" ht="15.75" thickBot="1">
      <c r="A56" s="652"/>
      <c r="B56" s="745"/>
      <c r="C56" s="343"/>
      <c r="D56" s="85"/>
      <c r="E56" s="464"/>
      <c r="F56" s="343">
        <v>-1000</v>
      </c>
      <c r="G56" s="427"/>
      <c r="H56" s="428"/>
      <c r="I56" s="428"/>
      <c r="J56" s="428"/>
      <c r="K56" s="428"/>
      <c r="L56" s="427">
        <v>981137</v>
      </c>
      <c r="M56" s="428">
        <v>981152</v>
      </c>
      <c r="N56" s="428">
        <f>L56-M56</f>
        <v>-15</v>
      </c>
      <c r="O56" s="428">
        <f>$F56*N56</f>
        <v>15000</v>
      </c>
      <c r="P56" s="428">
        <f>O56/1000000</f>
        <v>0.015</v>
      </c>
      <c r="Q56" s="824"/>
    </row>
    <row r="57" spans="2:16" s="425" customFormat="1" ht="15" customHeight="1" thickTop="1">
      <c r="B57" s="15" t="s">
        <v>129</v>
      </c>
      <c r="F57" s="549"/>
      <c r="G57" s="319"/>
      <c r="H57" s="319"/>
      <c r="I57" s="506"/>
      <c r="J57" s="506"/>
      <c r="K57" s="787">
        <f>SUM(K8:K56)-K31</f>
        <v>-1.844811599999999</v>
      </c>
      <c r="N57" s="506"/>
      <c r="O57" s="506"/>
      <c r="P57" s="787">
        <f>SUM(P8:P56)-P31</f>
        <v>0.8116976000000005</v>
      </c>
    </row>
    <row r="58" spans="2:16" s="425" customFormat="1" ht="1.5" customHeight="1">
      <c r="B58" s="15"/>
      <c r="F58" s="549"/>
      <c r="G58" s="319"/>
      <c r="H58" s="319"/>
      <c r="I58" s="506"/>
      <c r="J58" s="506"/>
      <c r="K58" s="328"/>
      <c r="N58" s="506"/>
      <c r="O58" s="506"/>
      <c r="P58" s="328"/>
    </row>
    <row r="59" spans="2:16" s="425" customFormat="1" ht="16.5">
      <c r="B59" s="15" t="s">
        <v>130</v>
      </c>
      <c r="F59" s="549"/>
      <c r="G59" s="319"/>
      <c r="H59" s="319"/>
      <c r="I59" s="506"/>
      <c r="J59" s="506"/>
      <c r="K59" s="787">
        <f>SUM(K57:K58)</f>
        <v>-1.844811599999999</v>
      </c>
      <c r="N59" s="506"/>
      <c r="O59" s="506"/>
      <c r="P59" s="787">
        <f>SUM(P57:P58)</f>
        <v>0.8116976000000005</v>
      </c>
    </row>
    <row r="60" spans="6:8" s="425" customFormat="1" ht="15">
      <c r="F60" s="549"/>
      <c r="G60" s="319"/>
      <c r="H60" s="319"/>
    </row>
    <row r="61" spans="6:17" s="425" customFormat="1" ht="15">
      <c r="F61" s="549"/>
      <c r="G61" s="319"/>
      <c r="H61" s="319"/>
      <c r="Q61" s="788" t="str">
        <f>NDPL!$Q$1</f>
        <v>MAY-2022</v>
      </c>
    </row>
    <row r="62" spans="6:8" s="425" customFormat="1" ht="15">
      <c r="F62" s="549"/>
      <c r="G62" s="319"/>
      <c r="H62" s="319"/>
    </row>
    <row r="63" spans="6:17" s="425" customFormat="1" ht="15">
      <c r="F63" s="549"/>
      <c r="G63" s="319"/>
      <c r="H63" s="319"/>
      <c r="Q63" s="788"/>
    </row>
    <row r="64" spans="1:16" s="425" customFormat="1" ht="18.75" thickBot="1">
      <c r="A64" s="84" t="s">
        <v>223</v>
      </c>
      <c r="F64" s="549"/>
      <c r="G64" s="789"/>
      <c r="H64" s="789"/>
      <c r="I64" s="44" t="s">
        <v>7</v>
      </c>
      <c r="J64" s="458"/>
      <c r="K64" s="458"/>
      <c r="L64" s="458"/>
      <c r="M64" s="458"/>
      <c r="N64" s="44" t="s">
        <v>371</v>
      </c>
      <c r="O64" s="458"/>
      <c r="P64" s="458"/>
    </row>
    <row r="65" spans="1:17" s="425" customFormat="1" ht="39.75" thickBot="1" thickTop="1">
      <c r="A65" s="476" t="s">
        <v>8</v>
      </c>
      <c r="B65" s="477" t="s">
        <v>9</v>
      </c>
      <c r="C65" s="478" t="s">
        <v>1</v>
      </c>
      <c r="D65" s="478" t="s">
        <v>2</v>
      </c>
      <c r="E65" s="478" t="s">
        <v>3</v>
      </c>
      <c r="F65" s="478" t="s">
        <v>10</v>
      </c>
      <c r="G65" s="476" t="str">
        <f>NDPL!G5</f>
        <v>FINAL READING 31/05/2022</v>
      </c>
      <c r="H65" s="478" t="str">
        <f>NDPL!H5</f>
        <v>INTIAL READING 01/05/2022</v>
      </c>
      <c r="I65" s="478" t="s">
        <v>4</v>
      </c>
      <c r="J65" s="478" t="s">
        <v>5</v>
      </c>
      <c r="K65" s="478" t="s">
        <v>6</v>
      </c>
      <c r="L65" s="476" t="str">
        <f>NDPL!G5</f>
        <v>FINAL READING 31/05/2022</v>
      </c>
      <c r="M65" s="478" t="str">
        <f>NDPL!H5</f>
        <v>INTIAL READING 01/05/2022</v>
      </c>
      <c r="N65" s="478" t="s">
        <v>4</v>
      </c>
      <c r="O65" s="478" t="s">
        <v>5</v>
      </c>
      <c r="P65" s="478" t="s">
        <v>6</v>
      </c>
      <c r="Q65" s="499" t="s">
        <v>284</v>
      </c>
    </row>
    <row r="66" spans="1:16" s="425" customFormat="1" ht="17.25" thickBot="1" thickTop="1">
      <c r="A66" s="772"/>
      <c r="B66" s="790"/>
      <c r="C66" s="772"/>
      <c r="D66" s="772"/>
      <c r="E66" s="772"/>
      <c r="F66" s="791"/>
      <c r="G66" s="772"/>
      <c r="H66" s="772"/>
      <c r="I66" s="772"/>
      <c r="J66" s="772"/>
      <c r="K66" s="772"/>
      <c r="L66" s="772"/>
      <c r="M66" s="772"/>
      <c r="N66" s="772"/>
      <c r="O66" s="772"/>
      <c r="P66" s="772"/>
    </row>
    <row r="67" spans="1:17" s="425" customFormat="1" ht="15.75" customHeight="1" thickTop="1">
      <c r="A67" s="336"/>
      <c r="B67" s="337" t="s">
        <v>116</v>
      </c>
      <c r="C67" s="34"/>
      <c r="D67" s="34"/>
      <c r="E67" s="34"/>
      <c r="F67" s="307"/>
      <c r="G67" s="27"/>
      <c r="H67" s="436"/>
      <c r="I67" s="436"/>
      <c r="J67" s="436"/>
      <c r="K67" s="436"/>
      <c r="L67" s="27"/>
      <c r="M67" s="436"/>
      <c r="N67" s="436"/>
      <c r="O67" s="436"/>
      <c r="P67" s="436"/>
      <c r="Q67" s="505"/>
    </row>
    <row r="68" spans="1:17" s="425" customFormat="1" ht="15.75" customHeight="1">
      <c r="A68" s="338">
        <v>1</v>
      </c>
      <c r="B68" s="339" t="s">
        <v>14</v>
      </c>
      <c r="C68" s="342">
        <v>4864994</v>
      </c>
      <c r="D68" s="38" t="s">
        <v>12</v>
      </c>
      <c r="E68" s="39" t="s">
        <v>321</v>
      </c>
      <c r="F68" s="348">
        <v>-1000</v>
      </c>
      <c r="G68" s="318">
        <v>992434</v>
      </c>
      <c r="H68" s="319">
        <v>992472</v>
      </c>
      <c r="I68" s="319">
        <f>G68-H68</f>
        <v>-38</v>
      </c>
      <c r="J68" s="319">
        <f>$F68*I68</f>
        <v>38000</v>
      </c>
      <c r="K68" s="319">
        <f>J68/1000000</f>
        <v>0.038</v>
      </c>
      <c r="L68" s="318">
        <v>993844</v>
      </c>
      <c r="M68" s="319">
        <v>993850</v>
      </c>
      <c r="N68" s="319">
        <f>L68-M68</f>
        <v>-6</v>
      </c>
      <c r="O68" s="319">
        <f>$F68*N68</f>
        <v>6000</v>
      </c>
      <c r="P68" s="319">
        <f>O68/1000000</f>
        <v>0.006</v>
      </c>
      <c r="Q68" s="429"/>
    </row>
    <row r="69" spans="1:17" s="425" customFormat="1" ht="15.75" customHeight="1">
      <c r="A69" s="338">
        <v>2</v>
      </c>
      <c r="B69" s="339" t="s">
        <v>15</v>
      </c>
      <c r="C69" s="342">
        <v>5295153</v>
      </c>
      <c r="D69" s="38" t="s">
        <v>12</v>
      </c>
      <c r="E69" s="39" t="s">
        <v>321</v>
      </c>
      <c r="F69" s="348">
        <v>-1000</v>
      </c>
      <c r="G69" s="318">
        <v>981151</v>
      </c>
      <c r="H69" s="319">
        <v>981175</v>
      </c>
      <c r="I69" s="319">
        <f>G69-H69</f>
        <v>-24</v>
      </c>
      <c r="J69" s="319">
        <f>$F69*I69</f>
        <v>24000</v>
      </c>
      <c r="K69" s="319">
        <f>J69/1000000</f>
        <v>0.024</v>
      </c>
      <c r="L69" s="318">
        <v>930444</v>
      </c>
      <c r="M69" s="319">
        <v>930422</v>
      </c>
      <c r="N69" s="319">
        <f>L69-M69</f>
        <v>22</v>
      </c>
      <c r="O69" s="319">
        <f>$F69*N69</f>
        <v>-22000</v>
      </c>
      <c r="P69" s="319">
        <f>O69/1000000</f>
        <v>-0.022</v>
      </c>
      <c r="Q69" s="429"/>
    </row>
    <row r="70" spans="1:17" s="425" customFormat="1" ht="15">
      <c r="A70" s="338">
        <v>3</v>
      </c>
      <c r="B70" s="339" t="s">
        <v>16</v>
      </c>
      <c r="C70" s="342">
        <v>5100234</v>
      </c>
      <c r="D70" s="38" t="s">
        <v>12</v>
      </c>
      <c r="E70" s="39" t="s">
        <v>321</v>
      </c>
      <c r="F70" s="348">
        <v>-1000</v>
      </c>
      <c r="G70" s="318">
        <v>993246</v>
      </c>
      <c r="H70" s="319">
        <v>993290</v>
      </c>
      <c r="I70" s="319">
        <f>G70-H70</f>
        <v>-44</v>
      </c>
      <c r="J70" s="319">
        <f>$F70*I70</f>
        <v>44000</v>
      </c>
      <c r="K70" s="319">
        <f>J70/1000000</f>
        <v>0.044</v>
      </c>
      <c r="L70" s="318">
        <v>993285</v>
      </c>
      <c r="M70" s="319">
        <v>993360</v>
      </c>
      <c r="N70" s="319">
        <f>L70-M70</f>
        <v>-75</v>
      </c>
      <c r="O70" s="319">
        <f>$F70*N70</f>
        <v>75000</v>
      </c>
      <c r="P70" s="319">
        <f>O70/1000000</f>
        <v>0.075</v>
      </c>
      <c r="Q70" s="426"/>
    </row>
    <row r="71" spans="1:17" s="425" customFormat="1" ht="15">
      <c r="A71" s="338">
        <v>4</v>
      </c>
      <c r="B71" s="339" t="s">
        <v>152</v>
      </c>
      <c r="C71" s="342">
        <v>4864812</v>
      </c>
      <c r="D71" s="38" t="s">
        <v>12</v>
      </c>
      <c r="E71" s="39" t="s">
        <v>321</v>
      </c>
      <c r="F71" s="348">
        <v>-1000</v>
      </c>
      <c r="G71" s="318">
        <v>999848</v>
      </c>
      <c r="H71" s="319">
        <v>999997</v>
      </c>
      <c r="I71" s="319">
        <f>G71-H71</f>
        <v>-149</v>
      </c>
      <c r="J71" s="319">
        <f>$F71*I71</f>
        <v>149000</v>
      </c>
      <c r="K71" s="319">
        <f>J71/1000000</f>
        <v>0.149</v>
      </c>
      <c r="L71" s="318">
        <v>999853</v>
      </c>
      <c r="M71" s="319">
        <v>999990</v>
      </c>
      <c r="N71" s="319">
        <f>L71-M71</f>
        <v>-137</v>
      </c>
      <c r="O71" s="319">
        <f>$F71*N71</f>
        <v>137000</v>
      </c>
      <c r="P71" s="319">
        <f>O71/1000000</f>
        <v>0.137</v>
      </c>
      <c r="Q71" s="741"/>
    </row>
    <row r="72" spans="1:17" s="425" customFormat="1" ht="15.75" customHeight="1">
      <c r="A72" s="338"/>
      <c r="B72" s="340" t="s">
        <v>117</v>
      </c>
      <c r="C72" s="342"/>
      <c r="D72" s="42"/>
      <c r="E72" s="42"/>
      <c r="F72" s="348"/>
      <c r="G72" s="318"/>
      <c r="H72" s="319"/>
      <c r="I72" s="442"/>
      <c r="J72" s="442"/>
      <c r="K72" s="442"/>
      <c r="L72" s="318"/>
      <c r="M72" s="319"/>
      <c r="N72" s="442"/>
      <c r="O72" s="442"/>
      <c r="P72" s="442"/>
      <c r="Q72" s="429"/>
    </row>
    <row r="73" spans="1:17" s="425" customFormat="1" ht="15" customHeight="1">
      <c r="A73" s="338">
        <v>5</v>
      </c>
      <c r="B73" s="339" t="s">
        <v>118</v>
      </c>
      <c r="C73" s="342">
        <v>4864978</v>
      </c>
      <c r="D73" s="38" t="s">
        <v>12</v>
      </c>
      <c r="E73" s="39" t="s">
        <v>321</v>
      </c>
      <c r="F73" s="348">
        <v>-1000</v>
      </c>
      <c r="G73" s="318">
        <v>38928</v>
      </c>
      <c r="H73" s="319">
        <v>38991</v>
      </c>
      <c r="I73" s="442">
        <f>G73-H73</f>
        <v>-63</v>
      </c>
      <c r="J73" s="442">
        <f>$F73*I73</f>
        <v>63000</v>
      </c>
      <c r="K73" s="442">
        <f>J73/1000000</f>
        <v>0.063</v>
      </c>
      <c r="L73" s="318">
        <v>997923</v>
      </c>
      <c r="M73" s="319">
        <v>997990</v>
      </c>
      <c r="N73" s="442">
        <f>L73-M73</f>
        <v>-67</v>
      </c>
      <c r="O73" s="442">
        <f>$F73*N73</f>
        <v>67000</v>
      </c>
      <c r="P73" s="442">
        <f>O73/1000000</f>
        <v>0.067</v>
      </c>
      <c r="Q73" s="429"/>
    </row>
    <row r="74" spans="1:17" s="425" customFormat="1" ht="15" customHeight="1">
      <c r="A74" s="338">
        <v>6</v>
      </c>
      <c r="B74" s="339" t="s">
        <v>119</v>
      </c>
      <c r="C74" s="342">
        <v>5128466</v>
      </c>
      <c r="D74" s="38" t="s">
        <v>12</v>
      </c>
      <c r="E74" s="39" t="s">
        <v>321</v>
      </c>
      <c r="F74" s="348">
        <v>-500</v>
      </c>
      <c r="G74" s="318">
        <v>15876</v>
      </c>
      <c r="H74" s="319">
        <v>16052</v>
      </c>
      <c r="I74" s="442">
        <f>G74-H74</f>
        <v>-176</v>
      </c>
      <c r="J74" s="442">
        <f>$F74*I74</f>
        <v>88000</v>
      </c>
      <c r="K74" s="442">
        <f>J74/1000000</f>
        <v>0.088</v>
      </c>
      <c r="L74" s="318">
        <v>372</v>
      </c>
      <c r="M74" s="319">
        <v>469</v>
      </c>
      <c r="N74" s="442">
        <f>L74-M74</f>
        <v>-97</v>
      </c>
      <c r="O74" s="442">
        <f>$F74*N74</f>
        <v>48500</v>
      </c>
      <c r="P74" s="442">
        <f>O74/1000000</f>
        <v>0.0485</v>
      </c>
      <c r="Q74" s="429"/>
    </row>
    <row r="75" spans="1:17" s="425" customFormat="1" ht="15" customHeight="1">
      <c r="A75" s="338">
        <v>7</v>
      </c>
      <c r="B75" s="339" t="s">
        <v>120</v>
      </c>
      <c r="C75" s="342">
        <v>4864973</v>
      </c>
      <c r="D75" s="38" t="s">
        <v>12</v>
      </c>
      <c r="E75" s="39" t="s">
        <v>321</v>
      </c>
      <c r="F75" s="348">
        <v>-1000</v>
      </c>
      <c r="G75" s="318">
        <v>999794</v>
      </c>
      <c r="H75" s="319">
        <v>999986</v>
      </c>
      <c r="I75" s="442">
        <f>G75-H75</f>
        <v>-192</v>
      </c>
      <c r="J75" s="442">
        <f>$F75*I75</f>
        <v>192000</v>
      </c>
      <c r="K75" s="442">
        <f>J75/1000000</f>
        <v>0.192</v>
      </c>
      <c r="L75" s="318">
        <v>999985</v>
      </c>
      <c r="M75" s="319">
        <v>999988</v>
      </c>
      <c r="N75" s="442">
        <f>L75-M75</f>
        <v>-3</v>
      </c>
      <c r="O75" s="442">
        <f>$F75*N75</f>
        <v>3000</v>
      </c>
      <c r="P75" s="442">
        <f>O75/1000000</f>
        <v>0.003</v>
      </c>
      <c r="Q75" s="429"/>
    </row>
    <row r="76" spans="1:17" s="466" customFormat="1" ht="15" customHeight="1">
      <c r="A76" s="792">
        <v>8</v>
      </c>
      <c r="B76" s="793" t="s">
        <v>121</v>
      </c>
      <c r="C76" s="794">
        <v>5295133</v>
      </c>
      <c r="D76" s="60" t="s">
        <v>12</v>
      </c>
      <c r="E76" s="61" t="s">
        <v>321</v>
      </c>
      <c r="F76" s="348">
        <v>-1000</v>
      </c>
      <c r="G76" s="318">
        <v>3247</v>
      </c>
      <c r="H76" s="319">
        <v>3586</v>
      </c>
      <c r="I76" s="442">
        <f>G76-H76</f>
        <v>-339</v>
      </c>
      <c r="J76" s="442">
        <f>$F76*I76</f>
        <v>339000</v>
      </c>
      <c r="K76" s="442">
        <f>J76/1000000</f>
        <v>0.339</v>
      </c>
      <c r="L76" s="318">
        <v>999480</v>
      </c>
      <c r="M76" s="319">
        <v>999483</v>
      </c>
      <c r="N76" s="442">
        <f>L76-M76</f>
        <v>-3</v>
      </c>
      <c r="O76" s="442">
        <f>$F76*N76</f>
        <v>3000</v>
      </c>
      <c r="P76" s="442">
        <f>O76/1000000</f>
        <v>0.003</v>
      </c>
      <c r="Q76" s="795"/>
    </row>
    <row r="77" spans="1:17" s="425" customFormat="1" ht="15.75" customHeight="1">
      <c r="A77" s="338">
        <v>9</v>
      </c>
      <c r="B77" s="339" t="s">
        <v>122</v>
      </c>
      <c r="C77" s="342">
        <v>4865024</v>
      </c>
      <c r="D77" s="38" t="s">
        <v>12</v>
      </c>
      <c r="E77" s="39" t="s">
        <v>321</v>
      </c>
      <c r="F77" s="348">
        <v>-1000</v>
      </c>
      <c r="G77" s="318">
        <v>735</v>
      </c>
      <c r="H77" s="319">
        <v>826</v>
      </c>
      <c r="I77" s="319">
        <f>G77-H77</f>
        <v>-91</v>
      </c>
      <c r="J77" s="319">
        <f>$F77*I77</f>
        <v>91000</v>
      </c>
      <c r="K77" s="319">
        <f>J77/1000000</f>
        <v>0.091</v>
      </c>
      <c r="L77" s="318">
        <v>7</v>
      </c>
      <c r="M77" s="319">
        <v>7</v>
      </c>
      <c r="N77" s="319">
        <f>L77-M77</f>
        <v>0</v>
      </c>
      <c r="O77" s="319">
        <f>$F77*N77</f>
        <v>0</v>
      </c>
      <c r="P77" s="319">
        <f>O77/1000000</f>
        <v>0</v>
      </c>
      <c r="Q77" s="741"/>
    </row>
    <row r="78" spans="1:17" s="425" customFormat="1" ht="15.75" customHeight="1">
      <c r="A78" s="338"/>
      <c r="B78" s="341" t="s">
        <v>123</v>
      </c>
      <c r="C78" s="342"/>
      <c r="D78" s="38"/>
      <c r="E78" s="38"/>
      <c r="F78" s="348"/>
      <c r="G78" s="318"/>
      <c r="H78" s="319"/>
      <c r="I78" s="442"/>
      <c r="J78" s="442"/>
      <c r="K78" s="442"/>
      <c r="L78" s="318"/>
      <c r="M78" s="319"/>
      <c r="N78" s="442"/>
      <c r="O78" s="442"/>
      <c r="P78" s="442"/>
      <c r="Q78" s="429"/>
    </row>
    <row r="79" spans="1:17" s="425" customFormat="1" ht="15.75" customHeight="1">
      <c r="A79" s="338">
        <v>10</v>
      </c>
      <c r="B79" s="339" t="s">
        <v>124</v>
      </c>
      <c r="C79" s="342">
        <v>5295129</v>
      </c>
      <c r="D79" s="38" t="s">
        <v>12</v>
      </c>
      <c r="E79" s="39" t="s">
        <v>321</v>
      </c>
      <c r="F79" s="348">
        <v>-1000</v>
      </c>
      <c r="G79" s="318">
        <v>991283</v>
      </c>
      <c r="H79" s="319">
        <v>991357</v>
      </c>
      <c r="I79" s="442">
        <f>G79-H79</f>
        <v>-74</v>
      </c>
      <c r="J79" s="442">
        <f>$F79*I79</f>
        <v>74000</v>
      </c>
      <c r="K79" s="442">
        <f>J79/1000000</f>
        <v>0.074</v>
      </c>
      <c r="L79" s="318">
        <v>954926</v>
      </c>
      <c r="M79" s="319">
        <v>955083</v>
      </c>
      <c r="N79" s="442">
        <f>L79-M79</f>
        <v>-157</v>
      </c>
      <c r="O79" s="442">
        <f>$F79*N79</f>
        <v>157000</v>
      </c>
      <c r="P79" s="442">
        <f>O79/1000000</f>
        <v>0.157</v>
      </c>
      <c r="Q79" s="429"/>
    </row>
    <row r="80" spans="1:17" s="425" customFormat="1" ht="15.75" customHeight="1">
      <c r="A80" s="338">
        <v>11</v>
      </c>
      <c r="B80" s="339" t="s">
        <v>125</v>
      </c>
      <c r="C80" s="342">
        <v>4864917</v>
      </c>
      <c r="D80" s="38" t="s">
        <v>12</v>
      </c>
      <c r="E80" s="39" t="s">
        <v>321</v>
      </c>
      <c r="F80" s="348">
        <v>-1000</v>
      </c>
      <c r="G80" s="318">
        <v>968929</v>
      </c>
      <c r="H80" s="319">
        <v>968914</v>
      </c>
      <c r="I80" s="442">
        <f>G80-H80</f>
        <v>15</v>
      </c>
      <c r="J80" s="442">
        <f>$F80*I80</f>
        <v>-15000</v>
      </c>
      <c r="K80" s="442">
        <f>J80/1000000</f>
        <v>-0.015</v>
      </c>
      <c r="L80" s="318">
        <v>823829</v>
      </c>
      <c r="M80" s="319">
        <v>823883</v>
      </c>
      <c r="N80" s="442">
        <f>L80-M80</f>
        <v>-54</v>
      </c>
      <c r="O80" s="442">
        <f>$F80*N80</f>
        <v>54000</v>
      </c>
      <c r="P80" s="442">
        <f>O80/1000000</f>
        <v>0.054</v>
      </c>
      <c r="Q80" s="429"/>
    </row>
    <row r="81" spans="1:17" s="425" customFormat="1" ht="15.75" customHeight="1">
      <c r="A81" s="338"/>
      <c r="B81" s="340" t="s">
        <v>126</v>
      </c>
      <c r="C81" s="342"/>
      <c r="D81" s="42"/>
      <c r="E81" s="42"/>
      <c r="F81" s="348"/>
      <c r="G81" s="318"/>
      <c r="H81" s="319"/>
      <c r="I81" s="442"/>
      <c r="J81" s="442"/>
      <c r="K81" s="442"/>
      <c r="L81" s="318"/>
      <c r="M81" s="319"/>
      <c r="N81" s="442"/>
      <c r="O81" s="442"/>
      <c r="P81" s="442"/>
      <c r="Q81" s="429"/>
    </row>
    <row r="82" spans="1:17" s="425" customFormat="1" ht="19.5" customHeight="1">
      <c r="A82" s="338">
        <v>12</v>
      </c>
      <c r="B82" s="339" t="s">
        <v>127</v>
      </c>
      <c r="C82" s="342">
        <v>4864838</v>
      </c>
      <c r="D82" s="38" t="s">
        <v>12</v>
      </c>
      <c r="E82" s="39" t="s">
        <v>321</v>
      </c>
      <c r="F82" s="348">
        <v>-5000</v>
      </c>
      <c r="G82" s="318">
        <v>12967</v>
      </c>
      <c r="H82" s="319">
        <v>12860</v>
      </c>
      <c r="I82" s="442">
        <f>G82-H82</f>
        <v>107</v>
      </c>
      <c r="J82" s="442">
        <f>$F82*I82</f>
        <v>-535000</v>
      </c>
      <c r="K82" s="442">
        <f>J82/1000000</f>
        <v>-0.535</v>
      </c>
      <c r="L82" s="318">
        <v>51</v>
      </c>
      <c r="M82" s="319">
        <v>50</v>
      </c>
      <c r="N82" s="442">
        <f>L82-M82</f>
        <v>1</v>
      </c>
      <c r="O82" s="442">
        <f>$F82*N82</f>
        <v>-5000</v>
      </c>
      <c r="P82" s="442">
        <f>O82/1000000</f>
        <v>-0.005</v>
      </c>
      <c r="Q82" s="438"/>
    </row>
    <row r="83" spans="1:17" s="425" customFormat="1" ht="19.5" customHeight="1">
      <c r="A83" s="338">
        <v>13</v>
      </c>
      <c r="B83" s="339" t="s">
        <v>128</v>
      </c>
      <c r="C83" s="342">
        <v>4864929</v>
      </c>
      <c r="D83" s="38" t="s">
        <v>12</v>
      </c>
      <c r="E83" s="39" t="s">
        <v>321</v>
      </c>
      <c r="F83" s="348">
        <v>-1000</v>
      </c>
      <c r="G83" s="318">
        <v>21014</v>
      </c>
      <c r="H83" s="319">
        <v>20415</v>
      </c>
      <c r="I83" s="319">
        <f>G83-H83</f>
        <v>599</v>
      </c>
      <c r="J83" s="319">
        <f>$F83*I83</f>
        <v>-599000</v>
      </c>
      <c r="K83" s="319">
        <f>J83/1000000</f>
        <v>-0.599</v>
      </c>
      <c r="L83" s="318">
        <v>81</v>
      </c>
      <c r="M83" s="319">
        <v>80</v>
      </c>
      <c r="N83" s="319">
        <f>L83-M83</f>
        <v>1</v>
      </c>
      <c r="O83" s="319">
        <f>$F83*N83</f>
        <v>-1000</v>
      </c>
      <c r="P83" s="319">
        <f>O83/1000000</f>
        <v>-0.001</v>
      </c>
      <c r="Q83" s="438"/>
    </row>
    <row r="84" spans="1:17" s="425" customFormat="1" ht="19.5" customHeight="1">
      <c r="A84" s="338">
        <v>14</v>
      </c>
      <c r="B84" s="339" t="s">
        <v>385</v>
      </c>
      <c r="C84" s="342">
        <v>4864931</v>
      </c>
      <c r="D84" s="38" t="s">
        <v>12</v>
      </c>
      <c r="E84" s="39" t="s">
        <v>321</v>
      </c>
      <c r="F84" s="348">
        <v>-1000</v>
      </c>
      <c r="G84" s="318">
        <v>5436</v>
      </c>
      <c r="H84" s="319">
        <v>5443</v>
      </c>
      <c r="I84" s="319">
        <f>G84-H84</f>
        <v>-7</v>
      </c>
      <c r="J84" s="319">
        <f>$F84*I84</f>
        <v>7000</v>
      </c>
      <c r="K84" s="319">
        <f>J84/1000000</f>
        <v>0.007</v>
      </c>
      <c r="L84" s="318">
        <v>1000004</v>
      </c>
      <c r="M84" s="319">
        <v>999991</v>
      </c>
      <c r="N84" s="319">
        <f>L84-M84</f>
        <v>13</v>
      </c>
      <c r="O84" s="319">
        <f>$F84*N84</f>
        <v>-13000</v>
      </c>
      <c r="P84" s="319">
        <f>O84/1000000</f>
        <v>-0.013</v>
      </c>
      <c r="Q84" s="429"/>
    </row>
    <row r="85" spans="1:17" s="458" customFormat="1" ht="15.75" thickBot="1">
      <c r="A85" s="652"/>
      <c r="B85" s="745"/>
      <c r="C85" s="343"/>
      <c r="D85" s="85"/>
      <c r="E85" s="464"/>
      <c r="F85" s="343"/>
      <c r="G85" s="427"/>
      <c r="H85" s="428"/>
      <c r="I85" s="428"/>
      <c r="J85" s="428"/>
      <c r="K85" s="428"/>
      <c r="L85" s="427"/>
      <c r="M85" s="428"/>
      <c r="N85" s="428"/>
      <c r="O85" s="428"/>
      <c r="P85" s="428"/>
      <c r="Q85" s="824"/>
    </row>
    <row r="86" spans="1:17" ht="18.75" thickTop="1">
      <c r="A86" s="425"/>
      <c r="B86" s="286" t="s">
        <v>225</v>
      </c>
      <c r="C86" s="425"/>
      <c r="D86" s="425"/>
      <c r="E86" s="425"/>
      <c r="F86" s="549"/>
      <c r="G86" s="425"/>
      <c r="H86" s="425"/>
      <c r="I86" s="506"/>
      <c r="J86" s="506"/>
      <c r="K86" s="146">
        <f>SUM(K68:K85)</f>
        <v>-0.03999999999999982</v>
      </c>
      <c r="L86" s="458"/>
      <c r="M86" s="425"/>
      <c r="N86" s="506"/>
      <c r="O86" s="506"/>
      <c r="P86" s="146">
        <f>SUM(P68:P85)</f>
        <v>0.5095000000000001</v>
      </c>
      <c r="Q86" s="425"/>
    </row>
    <row r="87" spans="2:16" ht="18">
      <c r="B87" s="286"/>
      <c r="F87" s="188"/>
      <c r="I87" s="16"/>
      <c r="J87" s="16"/>
      <c r="K87" s="19"/>
      <c r="L87" s="17"/>
      <c r="N87" s="16"/>
      <c r="O87" s="16"/>
      <c r="P87" s="287"/>
    </row>
    <row r="88" spans="2:16" ht="18">
      <c r="B88" s="286" t="s">
        <v>134</v>
      </c>
      <c r="F88" s="188"/>
      <c r="I88" s="16"/>
      <c r="J88" s="16"/>
      <c r="K88" s="335">
        <f>SUM(K86:K87)</f>
        <v>-0.03999999999999982</v>
      </c>
      <c r="L88" s="17"/>
      <c r="N88" s="16"/>
      <c r="O88" s="16"/>
      <c r="P88" s="335">
        <f>SUM(P86:P87)</f>
        <v>0.5095000000000001</v>
      </c>
    </row>
    <row r="89" spans="6:16" ht="15">
      <c r="F89" s="188"/>
      <c r="I89" s="16"/>
      <c r="J89" s="16"/>
      <c r="K89" s="19"/>
      <c r="L89" s="17"/>
      <c r="N89" s="16"/>
      <c r="O89" s="16"/>
      <c r="P89" s="19"/>
    </row>
    <row r="90" spans="6:16" ht="15">
      <c r="F90" s="188"/>
      <c r="I90" s="16"/>
      <c r="J90" s="16"/>
      <c r="K90" s="19"/>
      <c r="L90" s="17"/>
      <c r="N90" s="16"/>
      <c r="O90" s="16"/>
      <c r="P90" s="19"/>
    </row>
    <row r="91" spans="6:18" ht="15">
      <c r="F91" s="188"/>
      <c r="I91" s="16"/>
      <c r="J91" s="16"/>
      <c r="K91" s="19"/>
      <c r="L91" s="17"/>
      <c r="N91" s="16"/>
      <c r="O91" s="16"/>
      <c r="P91" s="19"/>
      <c r="Q91" s="243" t="str">
        <f>NDPL!Q1</f>
        <v>MAY-2022</v>
      </c>
      <c r="R91" s="243"/>
    </row>
    <row r="92" spans="1:16" ht="18.75" thickBot="1">
      <c r="A92" s="296" t="s">
        <v>224</v>
      </c>
      <c r="F92" s="188"/>
      <c r="G92" s="6"/>
      <c r="H92" s="6"/>
      <c r="I92" s="44" t="s">
        <v>7</v>
      </c>
      <c r="J92" s="17"/>
      <c r="K92" s="17"/>
      <c r="L92" s="17"/>
      <c r="M92" s="17"/>
      <c r="N92" s="44" t="s">
        <v>371</v>
      </c>
      <c r="O92" s="17"/>
      <c r="P92" s="17"/>
    </row>
    <row r="93" spans="1:17" ht="48" customHeight="1" thickBot="1" thickTop="1">
      <c r="A93" s="33" t="s">
        <v>8</v>
      </c>
      <c r="B93" s="30" t="s">
        <v>9</v>
      </c>
      <c r="C93" s="31" t="s">
        <v>1</v>
      </c>
      <c r="D93" s="31" t="s">
        <v>2</v>
      </c>
      <c r="E93" s="31" t="s">
        <v>3</v>
      </c>
      <c r="F93" s="31" t="s">
        <v>10</v>
      </c>
      <c r="G93" s="33" t="str">
        <f>NDPL!G5</f>
        <v>FINAL READING 31/05/2022</v>
      </c>
      <c r="H93" s="31" t="str">
        <f>NDPL!H5</f>
        <v>INTIAL READING 01/05/2022</v>
      </c>
      <c r="I93" s="31" t="s">
        <v>4</v>
      </c>
      <c r="J93" s="31" t="s">
        <v>5</v>
      </c>
      <c r="K93" s="31" t="s">
        <v>6</v>
      </c>
      <c r="L93" s="33" t="str">
        <f>NDPL!G5</f>
        <v>FINAL READING 31/05/2022</v>
      </c>
      <c r="M93" s="31" t="str">
        <f>NDPL!H5</f>
        <v>INTIAL READING 01/05/2022</v>
      </c>
      <c r="N93" s="31" t="s">
        <v>4</v>
      </c>
      <c r="O93" s="31" t="s">
        <v>5</v>
      </c>
      <c r="P93" s="31" t="s">
        <v>6</v>
      </c>
      <c r="Q93" s="32" t="s">
        <v>284</v>
      </c>
    </row>
    <row r="94" spans="1:16" ht="17.25" thickBot="1" thickTop="1">
      <c r="A94" s="5"/>
      <c r="B94" s="41"/>
      <c r="C94" s="4"/>
      <c r="D94" s="4"/>
      <c r="E94" s="4"/>
      <c r="F94" s="308"/>
      <c r="G94" s="4"/>
      <c r="H94" s="4"/>
      <c r="I94" s="4"/>
      <c r="J94" s="4"/>
      <c r="K94" s="4"/>
      <c r="L94" s="18"/>
      <c r="M94" s="4"/>
      <c r="N94" s="4"/>
      <c r="O94" s="4"/>
      <c r="P94" s="4"/>
    </row>
    <row r="95" spans="1:17" ht="15.75" customHeight="1" thickTop="1">
      <c r="A95" s="336"/>
      <c r="B95" s="345" t="s">
        <v>30</v>
      </c>
      <c r="C95" s="346"/>
      <c r="D95" s="79"/>
      <c r="E95" s="86"/>
      <c r="F95" s="309"/>
      <c r="G95" s="29"/>
      <c r="H95" s="23"/>
      <c r="I95" s="24"/>
      <c r="J95" s="24"/>
      <c r="K95" s="24"/>
      <c r="L95" s="22"/>
      <c r="M95" s="23"/>
      <c r="N95" s="24"/>
      <c r="O95" s="24"/>
      <c r="P95" s="24"/>
      <c r="Q95" s="142"/>
    </row>
    <row r="96" spans="1:17" s="425" customFormat="1" ht="15.75" customHeight="1">
      <c r="A96" s="338">
        <v>1</v>
      </c>
      <c r="B96" s="339" t="s">
        <v>31</v>
      </c>
      <c r="C96" s="342">
        <v>4864791</v>
      </c>
      <c r="D96" s="433" t="s">
        <v>12</v>
      </c>
      <c r="E96" s="434" t="s">
        <v>321</v>
      </c>
      <c r="F96" s="348">
        <v>-266.67</v>
      </c>
      <c r="G96" s="318">
        <v>993192</v>
      </c>
      <c r="H96" s="319">
        <v>993261</v>
      </c>
      <c r="I96" s="264">
        <f>G96-H96</f>
        <v>-69</v>
      </c>
      <c r="J96" s="264">
        <f>$F96*I96</f>
        <v>18400.23</v>
      </c>
      <c r="K96" s="264">
        <f>J96/1000000</f>
        <v>0.01840023</v>
      </c>
      <c r="L96" s="318">
        <v>213</v>
      </c>
      <c r="M96" s="319">
        <v>185</v>
      </c>
      <c r="N96" s="264">
        <f>L96-M96</f>
        <v>28</v>
      </c>
      <c r="O96" s="264">
        <f>$F96*N96</f>
        <v>-7466.76</v>
      </c>
      <c r="P96" s="264">
        <f>O96/1000000</f>
        <v>-0.00746676</v>
      </c>
      <c r="Q96" s="453"/>
    </row>
    <row r="97" spans="1:17" s="425" customFormat="1" ht="15.75" customHeight="1">
      <c r="A97" s="338">
        <v>2</v>
      </c>
      <c r="B97" s="339" t="s">
        <v>32</v>
      </c>
      <c r="C97" s="342">
        <v>4864867</v>
      </c>
      <c r="D97" s="38" t="s">
        <v>12</v>
      </c>
      <c r="E97" s="39" t="s">
        <v>321</v>
      </c>
      <c r="F97" s="348">
        <v>-500</v>
      </c>
      <c r="G97" s="318">
        <v>2200</v>
      </c>
      <c r="H97" s="319">
        <v>2190</v>
      </c>
      <c r="I97" s="264">
        <f>G97-H97</f>
        <v>10</v>
      </c>
      <c r="J97" s="264">
        <f>$F97*I97</f>
        <v>-5000</v>
      </c>
      <c r="K97" s="264">
        <f>J97/1000000</f>
        <v>-0.005</v>
      </c>
      <c r="L97" s="318">
        <v>1584</v>
      </c>
      <c r="M97" s="319">
        <v>1453</v>
      </c>
      <c r="N97" s="319">
        <f>L97-M97</f>
        <v>131</v>
      </c>
      <c r="O97" s="319">
        <f>$F97*N97</f>
        <v>-65500</v>
      </c>
      <c r="P97" s="319">
        <f>O97/1000000</f>
        <v>-0.0655</v>
      </c>
      <c r="Q97" s="429"/>
    </row>
    <row r="98" spans="1:17" s="425" customFormat="1" ht="15.75" customHeight="1">
      <c r="A98" s="338"/>
      <c r="B98" s="341" t="s">
        <v>350</v>
      </c>
      <c r="C98" s="342"/>
      <c r="D98" s="38"/>
      <c r="E98" s="39"/>
      <c r="F98" s="348"/>
      <c r="G98" s="318"/>
      <c r="H98" s="319"/>
      <c r="I98" s="264"/>
      <c r="J98" s="264"/>
      <c r="K98" s="264"/>
      <c r="L98" s="318"/>
      <c r="M98" s="319"/>
      <c r="N98" s="319"/>
      <c r="O98" s="319"/>
      <c r="P98" s="319"/>
      <c r="Q98" s="429"/>
    </row>
    <row r="99" spans="1:17" s="425" customFormat="1" ht="15">
      <c r="A99" s="338">
        <v>3</v>
      </c>
      <c r="B99" s="306" t="s">
        <v>103</v>
      </c>
      <c r="C99" s="342">
        <v>4865107</v>
      </c>
      <c r="D99" s="42" t="s">
        <v>12</v>
      </c>
      <c r="E99" s="39" t="s">
        <v>321</v>
      </c>
      <c r="F99" s="348">
        <v>-266.66</v>
      </c>
      <c r="G99" s="318">
        <v>1525</v>
      </c>
      <c r="H99" s="319">
        <v>1432</v>
      </c>
      <c r="I99" s="264">
        <f aca="true" t="shared" si="12" ref="I99:I107">G99-H99</f>
        <v>93</v>
      </c>
      <c r="J99" s="264">
        <f aca="true" t="shared" si="13" ref="J99:J108">$F99*I99</f>
        <v>-24799.38</v>
      </c>
      <c r="K99" s="264">
        <f aca="true" t="shared" si="14" ref="K99:K108">J99/1000000</f>
        <v>-0.02479938</v>
      </c>
      <c r="L99" s="318">
        <v>2366</v>
      </c>
      <c r="M99" s="319">
        <v>2342</v>
      </c>
      <c r="N99" s="319">
        <f aca="true" t="shared" si="15" ref="N99:N107">L99-M99</f>
        <v>24</v>
      </c>
      <c r="O99" s="319">
        <f aca="true" t="shared" si="16" ref="O99:O108">$F99*N99</f>
        <v>-6399.84</v>
      </c>
      <c r="P99" s="319">
        <f aca="true" t="shared" si="17" ref="P99:P108">O99/1000000</f>
        <v>-0.00639984</v>
      </c>
      <c r="Q99" s="454"/>
    </row>
    <row r="100" spans="1:17" s="425" customFormat="1" ht="15.75" customHeight="1">
      <c r="A100" s="338">
        <v>4</v>
      </c>
      <c r="B100" s="339" t="s">
        <v>104</v>
      </c>
      <c r="C100" s="342">
        <v>4865139</v>
      </c>
      <c r="D100" s="38" t="s">
        <v>12</v>
      </c>
      <c r="E100" s="39" t="s">
        <v>321</v>
      </c>
      <c r="F100" s="348">
        <v>-100</v>
      </c>
      <c r="G100" s="318">
        <v>7646</v>
      </c>
      <c r="H100" s="319">
        <v>7895</v>
      </c>
      <c r="I100" s="264">
        <f>G100-H100</f>
        <v>-249</v>
      </c>
      <c r="J100" s="264">
        <f>$F100*I100</f>
        <v>24900</v>
      </c>
      <c r="K100" s="264">
        <f>J100/1000000</f>
        <v>0.0249</v>
      </c>
      <c r="L100" s="318">
        <v>21</v>
      </c>
      <c r="M100" s="319">
        <v>31</v>
      </c>
      <c r="N100" s="319">
        <f>L100-M100</f>
        <v>-10</v>
      </c>
      <c r="O100" s="319">
        <f>$F100*N100</f>
        <v>1000</v>
      </c>
      <c r="P100" s="319">
        <f>O100/1000000</f>
        <v>0.001</v>
      </c>
      <c r="Q100" s="429"/>
    </row>
    <row r="101" spans="1:17" s="425" customFormat="1" ht="15">
      <c r="A101" s="338">
        <v>5</v>
      </c>
      <c r="B101" s="339" t="s">
        <v>105</v>
      </c>
      <c r="C101" s="342">
        <v>4865136</v>
      </c>
      <c r="D101" s="38" t="s">
        <v>12</v>
      </c>
      <c r="E101" s="39" t="s">
        <v>321</v>
      </c>
      <c r="F101" s="348">
        <v>-200</v>
      </c>
      <c r="G101" s="318">
        <v>979122</v>
      </c>
      <c r="H101" s="264">
        <v>979412</v>
      </c>
      <c r="I101" s="264">
        <f t="shared" si="12"/>
        <v>-290</v>
      </c>
      <c r="J101" s="264">
        <f t="shared" si="13"/>
        <v>58000</v>
      </c>
      <c r="K101" s="264">
        <f t="shared" si="14"/>
        <v>0.058</v>
      </c>
      <c r="L101" s="318">
        <v>999386</v>
      </c>
      <c r="M101" s="319">
        <v>999382</v>
      </c>
      <c r="N101" s="319">
        <f t="shared" si="15"/>
        <v>4</v>
      </c>
      <c r="O101" s="319">
        <f t="shared" si="16"/>
        <v>-800</v>
      </c>
      <c r="P101" s="319">
        <f t="shared" si="17"/>
        <v>-0.0008</v>
      </c>
      <c r="Q101" s="819"/>
    </row>
    <row r="102" spans="1:17" s="425" customFormat="1" ht="15">
      <c r="A102" s="338">
        <v>6</v>
      </c>
      <c r="B102" s="339" t="s">
        <v>106</v>
      </c>
      <c r="C102" s="342">
        <v>4865172</v>
      </c>
      <c r="D102" s="38" t="s">
        <v>12</v>
      </c>
      <c r="E102" s="39" t="s">
        <v>321</v>
      </c>
      <c r="F102" s="348">
        <v>-1000</v>
      </c>
      <c r="G102" s="318">
        <v>1510</v>
      </c>
      <c r="H102" s="264">
        <v>1459</v>
      </c>
      <c r="I102" s="264">
        <f>G102-H102</f>
        <v>51</v>
      </c>
      <c r="J102" s="264">
        <f>$F102*I102</f>
        <v>-51000</v>
      </c>
      <c r="K102" s="264">
        <f>J102/1000000</f>
        <v>-0.051</v>
      </c>
      <c r="L102" s="318">
        <v>82</v>
      </c>
      <c r="M102" s="319">
        <v>84</v>
      </c>
      <c r="N102" s="319">
        <f>L102-M102</f>
        <v>-2</v>
      </c>
      <c r="O102" s="319">
        <f>$F102*N102</f>
        <v>2000</v>
      </c>
      <c r="P102" s="319">
        <f>O102/1000000</f>
        <v>0.002</v>
      </c>
      <c r="Q102" s="647"/>
    </row>
    <row r="103" spans="1:17" s="425" customFormat="1" ht="15">
      <c r="A103" s="338">
        <v>7</v>
      </c>
      <c r="B103" s="339" t="s">
        <v>107</v>
      </c>
      <c r="C103" s="342">
        <v>4864968</v>
      </c>
      <c r="D103" s="38" t="s">
        <v>12</v>
      </c>
      <c r="E103" s="39" t="s">
        <v>321</v>
      </c>
      <c r="F103" s="348">
        <v>-800</v>
      </c>
      <c r="G103" s="318">
        <v>3628</v>
      </c>
      <c r="H103" s="264">
        <v>3612</v>
      </c>
      <c r="I103" s="264">
        <f t="shared" si="12"/>
        <v>16</v>
      </c>
      <c r="J103" s="264">
        <f t="shared" si="13"/>
        <v>-12800</v>
      </c>
      <c r="K103" s="264">
        <f t="shared" si="14"/>
        <v>-0.0128</v>
      </c>
      <c r="L103" s="318">
        <v>3578</v>
      </c>
      <c r="M103" s="319">
        <v>3213</v>
      </c>
      <c r="N103" s="319">
        <f t="shared" si="15"/>
        <v>365</v>
      </c>
      <c r="O103" s="319">
        <f t="shared" si="16"/>
        <v>-292000</v>
      </c>
      <c r="P103" s="319">
        <f t="shared" si="17"/>
        <v>-0.292</v>
      </c>
      <c r="Q103" s="438"/>
    </row>
    <row r="104" spans="1:17" s="425" customFormat="1" ht="15.75" customHeight="1">
      <c r="A104" s="338">
        <v>8</v>
      </c>
      <c r="B104" s="339" t="s">
        <v>346</v>
      </c>
      <c r="C104" s="342">
        <v>4865004</v>
      </c>
      <c r="D104" s="38" t="s">
        <v>12</v>
      </c>
      <c r="E104" s="39" t="s">
        <v>321</v>
      </c>
      <c r="F104" s="348">
        <v>-800</v>
      </c>
      <c r="G104" s="318">
        <v>2163</v>
      </c>
      <c r="H104" s="264">
        <v>2168</v>
      </c>
      <c r="I104" s="264">
        <f t="shared" si="12"/>
        <v>-5</v>
      </c>
      <c r="J104" s="264">
        <f t="shared" si="13"/>
        <v>4000</v>
      </c>
      <c r="K104" s="264">
        <f t="shared" si="14"/>
        <v>0.004</v>
      </c>
      <c r="L104" s="318">
        <v>1736</v>
      </c>
      <c r="M104" s="319">
        <v>1628</v>
      </c>
      <c r="N104" s="319">
        <f t="shared" si="15"/>
        <v>108</v>
      </c>
      <c r="O104" s="319">
        <f t="shared" si="16"/>
        <v>-86400</v>
      </c>
      <c r="P104" s="319">
        <f t="shared" si="17"/>
        <v>-0.0864</v>
      </c>
      <c r="Q104" s="454"/>
    </row>
    <row r="105" spans="1:17" s="425" customFormat="1" ht="15.75" customHeight="1">
      <c r="A105" s="338">
        <v>9</v>
      </c>
      <c r="B105" s="339" t="s">
        <v>368</v>
      </c>
      <c r="C105" s="342">
        <v>4865050</v>
      </c>
      <c r="D105" s="38" t="s">
        <v>12</v>
      </c>
      <c r="E105" s="39" t="s">
        <v>321</v>
      </c>
      <c r="F105" s="348">
        <v>-800</v>
      </c>
      <c r="G105" s="263">
        <v>982119</v>
      </c>
      <c r="H105" s="264">
        <v>982119</v>
      </c>
      <c r="I105" s="264">
        <f>G105-H105</f>
        <v>0</v>
      </c>
      <c r="J105" s="264">
        <f t="shared" si="13"/>
        <v>0</v>
      </c>
      <c r="K105" s="264">
        <f t="shared" si="14"/>
        <v>0</v>
      </c>
      <c r="L105" s="263">
        <v>998603</v>
      </c>
      <c r="M105" s="264">
        <v>998603</v>
      </c>
      <c r="N105" s="319">
        <f>L105-M105</f>
        <v>0</v>
      </c>
      <c r="O105" s="319">
        <f t="shared" si="16"/>
        <v>0</v>
      </c>
      <c r="P105" s="319">
        <f t="shared" si="17"/>
        <v>0</v>
      </c>
      <c r="Q105" s="429"/>
    </row>
    <row r="106" spans="1:17" s="425" customFormat="1" ht="15.75" customHeight="1">
      <c r="A106" s="338">
        <v>10</v>
      </c>
      <c r="B106" s="339" t="s">
        <v>367</v>
      </c>
      <c r="C106" s="342">
        <v>4864998</v>
      </c>
      <c r="D106" s="38" t="s">
        <v>12</v>
      </c>
      <c r="E106" s="39" t="s">
        <v>321</v>
      </c>
      <c r="F106" s="348">
        <v>-800</v>
      </c>
      <c r="G106" s="263">
        <v>950267</v>
      </c>
      <c r="H106" s="264">
        <v>950267</v>
      </c>
      <c r="I106" s="264">
        <f t="shared" si="12"/>
        <v>0</v>
      </c>
      <c r="J106" s="264">
        <f t="shared" si="13"/>
        <v>0</v>
      </c>
      <c r="K106" s="264">
        <f t="shared" si="14"/>
        <v>0</v>
      </c>
      <c r="L106" s="263">
        <v>979419</v>
      </c>
      <c r="M106" s="264">
        <v>979419</v>
      </c>
      <c r="N106" s="319">
        <f t="shared" si="15"/>
        <v>0</v>
      </c>
      <c r="O106" s="319">
        <f t="shared" si="16"/>
        <v>0</v>
      </c>
      <c r="P106" s="319">
        <f t="shared" si="17"/>
        <v>0</v>
      </c>
      <c r="Q106" s="429"/>
    </row>
    <row r="107" spans="1:17" s="425" customFormat="1" ht="15.75" customHeight="1">
      <c r="A107" s="338">
        <v>11</v>
      </c>
      <c r="B107" s="339" t="s">
        <v>361</v>
      </c>
      <c r="C107" s="342">
        <v>4864993</v>
      </c>
      <c r="D107" s="158" t="s">
        <v>12</v>
      </c>
      <c r="E107" s="246" t="s">
        <v>321</v>
      </c>
      <c r="F107" s="348">
        <v>-800</v>
      </c>
      <c r="G107" s="318">
        <v>946206</v>
      </c>
      <c r="H107" s="264">
        <v>946303</v>
      </c>
      <c r="I107" s="264">
        <f t="shared" si="12"/>
        <v>-97</v>
      </c>
      <c r="J107" s="264">
        <f t="shared" si="13"/>
        <v>77600</v>
      </c>
      <c r="K107" s="264">
        <f t="shared" si="14"/>
        <v>0.0776</v>
      </c>
      <c r="L107" s="318">
        <v>988653</v>
      </c>
      <c r="M107" s="319">
        <v>988894</v>
      </c>
      <c r="N107" s="319">
        <f t="shared" si="15"/>
        <v>-241</v>
      </c>
      <c r="O107" s="319">
        <f t="shared" si="16"/>
        <v>192800</v>
      </c>
      <c r="P107" s="319">
        <f t="shared" si="17"/>
        <v>0.1928</v>
      </c>
      <c r="Q107" s="430"/>
    </row>
    <row r="108" spans="1:17" s="425" customFormat="1" ht="15.75" customHeight="1">
      <c r="A108" s="338">
        <v>12</v>
      </c>
      <c r="B108" s="339" t="s">
        <v>403</v>
      </c>
      <c r="C108" s="342">
        <v>5128403</v>
      </c>
      <c r="D108" s="158" t="s">
        <v>12</v>
      </c>
      <c r="E108" s="246" t="s">
        <v>321</v>
      </c>
      <c r="F108" s="348">
        <v>-2000</v>
      </c>
      <c r="G108" s="318">
        <v>992544</v>
      </c>
      <c r="H108" s="264">
        <v>992557</v>
      </c>
      <c r="I108" s="264">
        <f>G108-H108</f>
        <v>-13</v>
      </c>
      <c r="J108" s="264">
        <f t="shared" si="13"/>
        <v>26000</v>
      </c>
      <c r="K108" s="264">
        <f t="shared" si="14"/>
        <v>0.026</v>
      </c>
      <c r="L108" s="318">
        <v>999292</v>
      </c>
      <c r="M108" s="319">
        <v>999415</v>
      </c>
      <c r="N108" s="319">
        <f>L108-M108</f>
        <v>-123</v>
      </c>
      <c r="O108" s="319">
        <f t="shared" si="16"/>
        <v>246000</v>
      </c>
      <c r="P108" s="319">
        <f t="shared" si="17"/>
        <v>0.246</v>
      </c>
      <c r="Q108" s="455"/>
    </row>
    <row r="109" spans="1:17" s="425" customFormat="1" ht="15.75" customHeight="1">
      <c r="A109" s="338"/>
      <c r="B109" s="340" t="s">
        <v>351</v>
      </c>
      <c r="C109" s="342"/>
      <c r="D109" s="42"/>
      <c r="E109" s="42"/>
      <c r="F109" s="348"/>
      <c r="G109" s="318"/>
      <c r="H109" s="319"/>
      <c r="I109" s="264"/>
      <c r="J109" s="264"/>
      <c r="K109" s="264"/>
      <c r="L109" s="318"/>
      <c r="M109" s="319"/>
      <c r="N109" s="319"/>
      <c r="O109" s="319"/>
      <c r="P109" s="319"/>
      <c r="Q109" s="429"/>
    </row>
    <row r="110" spans="1:17" s="425" customFormat="1" ht="15.75" customHeight="1">
      <c r="A110" s="338">
        <v>13</v>
      </c>
      <c r="B110" s="339" t="s">
        <v>108</v>
      </c>
      <c r="C110" s="342">
        <v>4864949</v>
      </c>
      <c r="D110" s="38" t="s">
        <v>12</v>
      </c>
      <c r="E110" s="39" t="s">
        <v>321</v>
      </c>
      <c r="F110" s="348">
        <v>-2000</v>
      </c>
      <c r="G110" s="318">
        <v>986981</v>
      </c>
      <c r="H110" s="319">
        <v>987015</v>
      </c>
      <c r="I110" s="264">
        <f>G110-H110</f>
        <v>-34</v>
      </c>
      <c r="J110" s="264">
        <f>$F110*I110</f>
        <v>68000</v>
      </c>
      <c r="K110" s="264">
        <f>J110/1000000</f>
        <v>0.068</v>
      </c>
      <c r="L110" s="318">
        <v>998948</v>
      </c>
      <c r="M110" s="319">
        <v>999071</v>
      </c>
      <c r="N110" s="319">
        <f>L110-M110</f>
        <v>-123</v>
      </c>
      <c r="O110" s="319">
        <f>$F110*N110</f>
        <v>246000</v>
      </c>
      <c r="P110" s="319">
        <f>O110/1000000</f>
        <v>0.246</v>
      </c>
      <c r="Q110" s="439"/>
    </row>
    <row r="111" spans="1:17" s="425" customFormat="1" ht="15.75" customHeight="1">
      <c r="A111" s="338"/>
      <c r="B111" s="341" t="s">
        <v>109</v>
      </c>
      <c r="C111" s="342"/>
      <c r="D111" s="38"/>
      <c r="E111" s="38"/>
      <c r="F111" s="348"/>
      <c r="G111" s="318"/>
      <c r="H111" s="319"/>
      <c r="I111" s="264"/>
      <c r="J111" s="264"/>
      <c r="K111" s="264"/>
      <c r="L111" s="318"/>
      <c r="M111" s="319"/>
      <c r="N111" s="319"/>
      <c r="O111" s="319"/>
      <c r="P111" s="319"/>
      <c r="Q111" s="429"/>
    </row>
    <row r="112" spans="1:17" s="425" customFormat="1" ht="15.75" customHeight="1">
      <c r="A112" s="338">
        <v>14</v>
      </c>
      <c r="B112" s="306" t="s">
        <v>42</v>
      </c>
      <c r="C112" s="342">
        <v>4864843</v>
      </c>
      <c r="D112" s="42" t="s">
        <v>12</v>
      </c>
      <c r="E112" s="39" t="s">
        <v>321</v>
      </c>
      <c r="F112" s="348">
        <v>-1000</v>
      </c>
      <c r="G112" s="318">
        <v>998116</v>
      </c>
      <c r="H112" s="319">
        <v>998128</v>
      </c>
      <c r="I112" s="264">
        <f>G112-H112</f>
        <v>-12</v>
      </c>
      <c r="J112" s="264">
        <f>$F112*I112</f>
        <v>12000</v>
      </c>
      <c r="K112" s="264">
        <f>J112/1000000</f>
        <v>0.012</v>
      </c>
      <c r="L112" s="318">
        <v>24680</v>
      </c>
      <c r="M112" s="319">
        <v>24701</v>
      </c>
      <c r="N112" s="319">
        <f>L112-M112</f>
        <v>-21</v>
      </c>
      <c r="O112" s="319">
        <f>$F112*N112</f>
        <v>21000</v>
      </c>
      <c r="P112" s="319">
        <f>O112/1000000</f>
        <v>0.021</v>
      </c>
      <c r="Q112" s="429"/>
    </row>
    <row r="113" spans="1:17" s="425" customFormat="1" ht="15.75" customHeight="1">
      <c r="A113" s="338"/>
      <c r="B113" s="341" t="s">
        <v>43</v>
      </c>
      <c r="C113" s="342"/>
      <c r="D113" s="38"/>
      <c r="E113" s="38"/>
      <c r="F113" s="348"/>
      <c r="G113" s="318"/>
      <c r="H113" s="319"/>
      <c r="I113" s="264"/>
      <c r="J113" s="264"/>
      <c r="K113" s="264"/>
      <c r="L113" s="318"/>
      <c r="M113" s="319"/>
      <c r="N113" s="319"/>
      <c r="O113" s="319"/>
      <c r="P113" s="319"/>
      <c r="Q113" s="429"/>
    </row>
    <row r="114" spans="1:17" s="425" customFormat="1" ht="15.75" customHeight="1">
      <c r="A114" s="338">
        <v>15</v>
      </c>
      <c r="B114" s="339" t="s">
        <v>76</v>
      </c>
      <c r="C114" s="342">
        <v>5295200</v>
      </c>
      <c r="D114" s="38" t="s">
        <v>12</v>
      </c>
      <c r="E114" s="39" t="s">
        <v>321</v>
      </c>
      <c r="F114" s="348">
        <v>-100</v>
      </c>
      <c r="G114" s="318">
        <v>998049</v>
      </c>
      <c r="H114" s="319">
        <v>998049</v>
      </c>
      <c r="I114" s="264">
        <f>G114-H114</f>
        <v>0</v>
      </c>
      <c r="J114" s="264">
        <f>$F114*I114</f>
        <v>0</v>
      </c>
      <c r="K114" s="264">
        <f>J114/1000000</f>
        <v>0</v>
      </c>
      <c r="L114" s="318">
        <v>999841</v>
      </c>
      <c r="M114" s="319">
        <v>999841</v>
      </c>
      <c r="N114" s="319">
        <f>L114-M114</f>
        <v>0</v>
      </c>
      <c r="O114" s="319">
        <f>$F114*N114</f>
        <v>0</v>
      </c>
      <c r="P114" s="319">
        <f>O114/1000000</f>
        <v>0</v>
      </c>
      <c r="Q114" s="429"/>
    </row>
    <row r="115" spans="1:17" ht="15.75" customHeight="1">
      <c r="A115" s="338"/>
      <c r="B115" s="340" t="s">
        <v>46</v>
      </c>
      <c r="C115" s="326"/>
      <c r="D115" s="42"/>
      <c r="E115" s="42"/>
      <c r="F115" s="348"/>
      <c r="G115" s="318"/>
      <c r="H115" s="319"/>
      <c r="I115" s="367"/>
      <c r="J115" s="367"/>
      <c r="K115" s="365"/>
      <c r="L115" s="318"/>
      <c r="M115" s="319"/>
      <c r="N115" s="366"/>
      <c r="O115" s="366"/>
      <c r="P115" s="317"/>
      <c r="Q115" s="178"/>
    </row>
    <row r="116" spans="1:17" ht="15.75" customHeight="1">
      <c r="A116" s="338"/>
      <c r="B116" s="340" t="s">
        <v>47</v>
      </c>
      <c r="C116" s="326"/>
      <c r="D116" s="42"/>
      <c r="E116" s="42"/>
      <c r="F116" s="348"/>
      <c r="G116" s="318"/>
      <c r="H116" s="319"/>
      <c r="I116" s="367"/>
      <c r="J116" s="367"/>
      <c r="K116" s="365"/>
      <c r="L116" s="318"/>
      <c r="M116" s="319"/>
      <c r="N116" s="366"/>
      <c r="O116" s="366"/>
      <c r="P116" s="317"/>
      <c r="Q116" s="178"/>
    </row>
    <row r="117" spans="1:17" ht="15.75" customHeight="1">
      <c r="A117" s="344"/>
      <c r="B117" s="347" t="s">
        <v>60</v>
      </c>
      <c r="C117" s="342"/>
      <c r="D117" s="42"/>
      <c r="E117" s="42"/>
      <c r="F117" s="348"/>
      <c r="G117" s="318"/>
      <c r="H117" s="319"/>
      <c r="I117" s="365"/>
      <c r="J117" s="365"/>
      <c r="K117" s="365"/>
      <c r="L117" s="318"/>
      <c r="M117" s="319"/>
      <c r="N117" s="317"/>
      <c r="O117" s="317"/>
      <c r="P117" s="317"/>
      <c r="Q117" s="178"/>
    </row>
    <row r="118" spans="1:17" s="425" customFormat="1" ht="17.25" customHeight="1">
      <c r="A118" s="338">
        <v>16</v>
      </c>
      <c r="B118" s="465" t="s">
        <v>61</v>
      </c>
      <c r="C118" s="342">
        <v>4865088</v>
      </c>
      <c r="D118" s="38" t="s">
        <v>12</v>
      </c>
      <c r="E118" s="39" t="s">
        <v>321</v>
      </c>
      <c r="F118" s="348">
        <v>-166.66</v>
      </c>
      <c r="G118" s="318">
        <v>1412</v>
      </c>
      <c r="H118" s="319">
        <v>1412</v>
      </c>
      <c r="I118" s="264">
        <f>G118-H118</f>
        <v>0</v>
      </c>
      <c r="J118" s="264">
        <f>$F118*I118</f>
        <v>0</v>
      </c>
      <c r="K118" s="264">
        <f>J118/1000000</f>
        <v>0</v>
      </c>
      <c r="L118" s="318">
        <v>7172</v>
      </c>
      <c r="M118" s="319">
        <v>7172</v>
      </c>
      <c r="N118" s="319">
        <f>L118-M118</f>
        <v>0</v>
      </c>
      <c r="O118" s="319">
        <f>$F118*N118</f>
        <v>0</v>
      </c>
      <c r="P118" s="319">
        <f>O118/1000000</f>
        <v>0</v>
      </c>
      <c r="Q118" s="454"/>
    </row>
    <row r="119" spans="1:17" s="425" customFormat="1" ht="15.75" customHeight="1">
      <c r="A119" s="338">
        <v>17</v>
      </c>
      <c r="B119" s="465" t="s">
        <v>62</v>
      </c>
      <c r="C119" s="342">
        <v>4902579</v>
      </c>
      <c r="D119" s="38" t="s">
        <v>12</v>
      </c>
      <c r="E119" s="39" t="s">
        <v>321</v>
      </c>
      <c r="F119" s="348">
        <v>-500</v>
      </c>
      <c r="G119" s="318">
        <v>999775</v>
      </c>
      <c r="H119" s="319">
        <v>999771</v>
      </c>
      <c r="I119" s="264">
        <f>G119-H119</f>
        <v>4</v>
      </c>
      <c r="J119" s="264">
        <f>$F119*I119</f>
        <v>-2000</v>
      </c>
      <c r="K119" s="264">
        <f>J119/1000000</f>
        <v>-0.002</v>
      </c>
      <c r="L119" s="318">
        <v>2320</v>
      </c>
      <c r="M119" s="319">
        <v>2285</v>
      </c>
      <c r="N119" s="319">
        <f>L119-M119</f>
        <v>35</v>
      </c>
      <c r="O119" s="319">
        <f>$F119*N119</f>
        <v>-17500</v>
      </c>
      <c r="P119" s="319">
        <f>O119/1000000</f>
        <v>-0.0175</v>
      </c>
      <c r="Q119" s="429"/>
    </row>
    <row r="120" spans="1:17" s="425" customFormat="1" ht="15.75" customHeight="1">
      <c r="A120" s="338">
        <v>18</v>
      </c>
      <c r="B120" s="465" t="s">
        <v>63</v>
      </c>
      <c r="C120" s="342">
        <v>4902526</v>
      </c>
      <c r="D120" s="38" t="s">
        <v>12</v>
      </c>
      <c r="E120" s="39" t="s">
        <v>321</v>
      </c>
      <c r="F120" s="348">
        <v>-500</v>
      </c>
      <c r="G120" s="318">
        <v>24</v>
      </c>
      <c r="H120" s="319">
        <v>24</v>
      </c>
      <c r="I120" s="264">
        <f>G120-H120</f>
        <v>0</v>
      </c>
      <c r="J120" s="264">
        <f>$F120*I120</f>
        <v>0</v>
      </c>
      <c r="K120" s="264">
        <f>J120/1000000</f>
        <v>0</v>
      </c>
      <c r="L120" s="318">
        <v>242</v>
      </c>
      <c r="M120" s="319">
        <v>213</v>
      </c>
      <c r="N120" s="319">
        <f>L120-M120</f>
        <v>29</v>
      </c>
      <c r="O120" s="319">
        <f>$F120*N120</f>
        <v>-14500</v>
      </c>
      <c r="P120" s="319">
        <f>O120/1000000</f>
        <v>-0.0145</v>
      </c>
      <c r="Q120" s="429"/>
    </row>
    <row r="121" spans="1:17" s="425" customFormat="1" ht="15.75" customHeight="1">
      <c r="A121" s="338">
        <v>19</v>
      </c>
      <c r="B121" s="465" t="s">
        <v>64</v>
      </c>
      <c r="C121" s="342">
        <v>4865090</v>
      </c>
      <c r="D121" s="38" t="s">
        <v>12</v>
      </c>
      <c r="E121" s="39" t="s">
        <v>321</v>
      </c>
      <c r="F121" s="650">
        <v>-500</v>
      </c>
      <c r="G121" s="318">
        <v>1096</v>
      </c>
      <c r="H121" s="319">
        <v>1093</v>
      </c>
      <c r="I121" s="264">
        <f>G121-H121</f>
        <v>3</v>
      </c>
      <c r="J121" s="264">
        <f>$F121*I121</f>
        <v>-1500</v>
      </c>
      <c r="K121" s="264">
        <f>J121/1000000</f>
        <v>-0.0015</v>
      </c>
      <c r="L121" s="318">
        <v>1436</v>
      </c>
      <c r="M121" s="319">
        <v>1365</v>
      </c>
      <c r="N121" s="319">
        <f>L121-M121</f>
        <v>71</v>
      </c>
      <c r="O121" s="319">
        <f>$F121*N121</f>
        <v>-35500</v>
      </c>
      <c r="P121" s="319">
        <f>O121/1000000</f>
        <v>-0.0355</v>
      </c>
      <c r="Q121" s="429"/>
    </row>
    <row r="122" spans="1:17" s="425" customFormat="1" ht="15.75" customHeight="1">
      <c r="A122" s="338"/>
      <c r="B122" s="347" t="s">
        <v>30</v>
      </c>
      <c r="C122" s="342"/>
      <c r="D122" s="42"/>
      <c r="E122" s="42"/>
      <c r="F122" s="348"/>
      <c r="G122" s="318"/>
      <c r="H122" s="319"/>
      <c r="I122" s="264"/>
      <c r="J122" s="264"/>
      <c r="K122" s="264"/>
      <c r="L122" s="318"/>
      <c r="M122" s="319"/>
      <c r="N122" s="319"/>
      <c r="O122" s="319"/>
      <c r="P122" s="319"/>
      <c r="Q122" s="429"/>
    </row>
    <row r="123" spans="1:17" s="425" customFormat="1" ht="15.75" customHeight="1">
      <c r="A123" s="338">
        <v>20</v>
      </c>
      <c r="B123" s="737" t="s">
        <v>65</v>
      </c>
      <c r="C123" s="342">
        <v>4864797</v>
      </c>
      <c r="D123" s="38" t="s">
        <v>12</v>
      </c>
      <c r="E123" s="39" t="s">
        <v>321</v>
      </c>
      <c r="F123" s="348">
        <v>-100</v>
      </c>
      <c r="G123" s="318">
        <v>61071</v>
      </c>
      <c r="H123" s="319">
        <v>60443</v>
      </c>
      <c r="I123" s="264">
        <f>G123-H123</f>
        <v>628</v>
      </c>
      <c r="J123" s="264">
        <f>$F123*I123</f>
        <v>-62800</v>
      </c>
      <c r="K123" s="264">
        <f>J123/1000000</f>
        <v>-0.0628</v>
      </c>
      <c r="L123" s="318">
        <v>2444</v>
      </c>
      <c r="M123" s="319">
        <v>2422</v>
      </c>
      <c r="N123" s="319">
        <f>L123-M123</f>
        <v>22</v>
      </c>
      <c r="O123" s="319">
        <f>$F123*N123</f>
        <v>-2200</v>
      </c>
      <c r="P123" s="319">
        <f>O123/1000000</f>
        <v>-0.0022</v>
      </c>
      <c r="Q123" s="429"/>
    </row>
    <row r="124" spans="1:17" s="425" customFormat="1" ht="15.75" customHeight="1">
      <c r="A124" s="338">
        <v>21</v>
      </c>
      <c r="B124" s="737" t="s">
        <v>132</v>
      </c>
      <c r="C124" s="342">
        <v>4865074</v>
      </c>
      <c r="D124" s="38" t="s">
        <v>12</v>
      </c>
      <c r="E124" s="39" t="s">
        <v>321</v>
      </c>
      <c r="F124" s="348">
        <v>-133.33</v>
      </c>
      <c r="G124" s="318">
        <v>104</v>
      </c>
      <c r="H124" s="319">
        <v>105</v>
      </c>
      <c r="I124" s="264">
        <f>G124-H124</f>
        <v>-1</v>
      </c>
      <c r="J124" s="264">
        <f>$F124*I124</f>
        <v>133.33</v>
      </c>
      <c r="K124" s="264">
        <f>J124/1000000</f>
        <v>0.00013333</v>
      </c>
      <c r="L124" s="318">
        <v>811</v>
      </c>
      <c r="M124" s="319">
        <v>808</v>
      </c>
      <c r="N124" s="319">
        <f>L124-M124</f>
        <v>3</v>
      </c>
      <c r="O124" s="319">
        <f>$F124*N124</f>
        <v>-399.99</v>
      </c>
      <c r="P124" s="319">
        <f>O124/1000000</f>
        <v>-0.00039999</v>
      </c>
      <c r="Q124" s="429"/>
    </row>
    <row r="125" spans="1:17" s="425" customFormat="1" ht="15.75" customHeight="1">
      <c r="A125" s="338"/>
      <c r="B125" s="347" t="s">
        <v>457</v>
      </c>
      <c r="C125" s="342"/>
      <c r="D125" s="38"/>
      <c r="E125" s="39"/>
      <c r="F125" s="348"/>
      <c r="G125" s="318"/>
      <c r="H125" s="319"/>
      <c r="I125" s="264"/>
      <c r="J125" s="264"/>
      <c r="K125" s="264"/>
      <c r="L125" s="318"/>
      <c r="M125" s="319"/>
      <c r="N125" s="319"/>
      <c r="O125" s="319"/>
      <c r="P125" s="319"/>
      <c r="Q125" s="429"/>
    </row>
    <row r="126" spans="1:17" s="425" customFormat="1" ht="14.25" customHeight="1">
      <c r="A126" s="338">
        <v>22</v>
      </c>
      <c r="B126" s="339" t="s">
        <v>59</v>
      </c>
      <c r="C126" s="342">
        <v>4902568</v>
      </c>
      <c r="D126" s="38" t="s">
        <v>12</v>
      </c>
      <c r="E126" s="39" t="s">
        <v>321</v>
      </c>
      <c r="F126" s="348">
        <v>-100</v>
      </c>
      <c r="G126" s="318">
        <v>992965</v>
      </c>
      <c r="H126" s="319">
        <v>992969</v>
      </c>
      <c r="I126" s="264">
        <f>G126-H126</f>
        <v>-4</v>
      </c>
      <c r="J126" s="264">
        <f>$F126*I126</f>
        <v>400</v>
      </c>
      <c r="K126" s="264">
        <f>J126/1000000</f>
        <v>0.0004</v>
      </c>
      <c r="L126" s="318">
        <v>2741</v>
      </c>
      <c r="M126" s="319">
        <v>2638</v>
      </c>
      <c r="N126" s="319">
        <f>L126-M126</f>
        <v>103</v>
      </c>
      <c r="O126" s="319">
        <f>$F126*N126</f>
        <v>-10300</v>
      </c>
      <c r="P126" s="319">
        <f>O126/1000000</f>
        <v>-0.0103</v>
      </c>
      <c r="Q126" s="429"/>
    </row>
    <row r="127" spans="1:17" s="425" customFormat="1" ht="15.75" customHeight="1">
      <c r="A127" s="338"/>
      <c r="B127" s="341" t="s">
        <v>67</v>
      </c>
      <c r="C127" s="342"/>
      <c r="D127" s="38"/>
      <c r="E127" s="38"/>
      <c r="F127" s="348"/>
      <c r="G127" s="318"/>
      <c r="H127" s="319"/>
      <c r="I127" s="264"/>
      <c r="J127" s="264"/>
      <c r="K127" s="264"/>
      <c r="L127" s="318"/>
      <c r="M127" s="319"/>
      <c r="N127" s="319"/>
      <c r="O127" s="319"/>
      <c r="P127" s="319"/>
      <c r="Q127" s="429"/>
    </row>
    <row r="128" spans="1:17" s="425" customFormat="1" ht="15.75" customHeight="1">
      <c r="A128" s="338">
        <v>23</v>
      </c>
      <c r="B128" s="339" t="s">
        <v>68</v>
      </c>
      <c r="C128" s="342">
        <v>4902540</v>
      </c>
      <c r="D128" s="38" t="s">
        <v>12</v>
      </c>
      <c r="E128" s="39" t="s">
        <v>321</v>
      </c>
      <c r="F128" s="348">
        <v>-100</v>
      </c>
      <c r="G128" s="318">
        <v>9031</v>
      </c>
      <c r="H128" s="319">
        <v>8871</v>
      </c>
      <c r="I128" s="264">
        <f>G128-H128</f>
        <v>160</v>
      </c>
      <c r="J128" s="264">
        <f>$F128*I128</f>
        <v>-16000</v>
      </c>
      <c r="K128" s="264">
        <f>J128/1000000</f>
        <v>-0.016</v>
      </c>
      <c r="L128" s="318">
        <v>15241</v>
      </c>
      <c r="M128" s="319">
        <v>14994</v>
      </c>
      <c r="N128" s="319">
        <f>L128-M128</f>
        <v>247</v>
      </c>
      <c r="O128" s="319">
        <f>$F128*N128</f>
        <v>-24700</v>
      </c>
      <c r="P128" s="319">
        <f>O128/1000000</f>
        <v>-0.0247</v>
      </c>
      <c r="Q128" s="439"/>
    </row>
    <row r="129" spans="1:17" s="425" customFormat="1" ht="15.75" customHeight="1">
      <c r="A129" s="338">
        <v>24</v>
      </c>
      <c r="B129" s="339" t="s">
        <v>69</v>
      </c>
      <c r="C129" s="342">
        <v>4902520</v>
      </c>
      <c r="D129" s="38" t="s">
        <v>12</v>
      </c>
      <c r="E129" s="39" t="s">
        <v>321</v>
      </c>
      <c r="F129" s="342">
        <v>-100</v>
      </c>
      <c r="G129" s="318">
        <v>13369</v>
      </c>
      <c r="H129" s="319">
        <v>13083</v>
      </c>
      <c r="I129" s="264">
        <f>G129-H129</f>
        <v>286</v>
      </c>
      <c r="J129" s="264">
        <f>$F129*I129</f>
        <v>-28600</v>
      </c>
      <c r="K129" s="264">
        <f>J129/1000000</f>
        <v>-0.0286</v>
      </c>
      <c r="L129" s="318">
        <v>6116</v>
      </c>
      <c r="M129" s="319">
        <v>5916</v>
      </c>
      <c r="N129" s="319">
        <f>L129-M129</f>
        <v>200</v>
      </c>
      <c r="O129" s="319">
        <f>$F129*N129</f>
        <v>-20000</v>
      </c>
      <c r="P129" s="319">
        <f>O129/1000000</f>
        <v>-0.02</v>
      </c>
      <c r="Q129" s="643"/>
    </row>
    <row r="130" spans="1:17" s="425" customFormat="1" ht="15.75" customHeight="1">
      <c r="A130" s="318">
        <v>25</v>
      </c>
      <c r="B130" s="747" t="s">
        <v>70</v>
      </c>
      <c r="C130" s="342">
        <v>4902536</v>
      </c>
      <c r="D130" s="38" t="s">
        <v>12</v>
      </c>
      <c r="E130" s="39" t="s">
        <v>321</v>
      </c>
      <c r="F130" s="342">
        <v>-100</v>
      </c>
      <c r="G130" s="318">
        <v>31777</v>
      </c>
      <c r="H130" s="319">
        <v>31588</v>
      </c>
      <c r="I130" s="319">
        <f>G130-H130</f>
        <v>189</v>
      </c>
      <c r="J130" s="319">
        <f>$F130*I130</f>
        <v>-18900</v>
      </c>
      <c r="K130" s="319">
        <f>J130/1000000</f>
        <v>-0.0189</v>
      </c>
      <c r="L130" s="318">
        <v>11236</v>
      </c>
      <c r="M130" s="319">
        <v>11113</v>
      </c>
      <c r="N130" s="319">
        <f>L130-M130</f>
        <v>123</v>
      </c>
      <c r="O130" s="319">
        <f>$F130*N130</f>
        <v>-12300</v>
      </c>
      <c r="P130" s="319">
        <f>O130/1000000</f>
        <v>-0.0123</v>
      </c>
      <c r="Q130" s="643"/>
    </row>
    <row r="131" spans="2:17" s="425" customFormat="1" ht="15.75" customHeight="1">
      <c r="B131" s="748" t="s">
        <v>463</v>
      </c>
      <c r="C131" s="679"/>
      <c r="D131" s="724"/>
      <c r="E131" s="725"/>
      <c r="F131" s="679"/>
      <c r="G131" s="318"/>
      <c r="H131" s="319"/>
      <c r="I131" s="673"/>
      <c r="J131" s="673"/>
      <c r="K131" s="726"/>
      <c r="L131" s="318"/>
      <c r="M131" s="319"/>
      <c r="N131" s="673"/>
      <c r="O131" s="673"/>
      <c r="P131" s="676"/>
      <c r="Q131" s="455"/>
    </row>
    <row r="132" spans="1:17" s="425" customFormat="1" ht="15.75" customHeight="1">
      <c r="A132" s="678">
        <v>26</v>
      </c>
      <c r="B132" s="680" t="s">
        <v>454</v>
      </c>
      <c r="C132" s="679" t="s">
        <v>462</v>
      </c>
      <c r="D132" s="38" t="s">
        <v>460</v>
      </c>
      <c r="E132" s="39" t="s">
        <v>321</v>
      </c>
      <c r="F132" s="679">
        <v>1</v>
      </c>
      <c r="G132" s="338">
        <v>61330</v>
      </c>
      <c r="H132" s="326">
        <v>60620</v>
      </c>
      <c r="I132" s="326">
        <f>G132-H132</f>
        <v>710</v>
      </c>
      <c r="J132" s="326">
        <f>$F132*I132</f>
        <v>710</v>
      </c>
      <c r="K132" s="326">
        <f>J132/1000000</f>
        <v>0.00071</v>
      </c>
      <c r="L132" s="338">
        <v>278689</v>
      </c>
      <c r="M132" s="326">
        <v>257680</v>
      </c>
      <c r="N132" s="326">
        <f>L132-M132</f>
        <v>21009</v>
      </c>
      <c r="O132" s="326">
        <f>$F132*N132</f>
        <v>21009</v>
      </c>
      <c r="P132" s="326">
        <f>O132/1000000</f>
        <v>0.021009</v>
      </c>
      <c r="Q132" s="820"/>
    </row>
    <row r="133" spans="1:17" s="425" customFormat="1" ht="15.75" customHeight="1">
      <c r="A133" s="678">
        <v>27</v>
      </c>
      <c r="B133" s="680" t="s">
        <v>455</v>
      </c>
      <c r="C133" s="679" t="s">
        <v>459</v>
      </c>
      <c r="D133" s="38" t="s">
        <v>460</v>
      </c>
      <c r="E133" s="39" t="s">
        <v>321</v>
      </c>
      <c r="F133" s="679">
        <v>1</v>
      </c>
      <c r="G133" s="338">
        <v>33550</v>
      </c>
      <c r="H133" s="326">
        <v>33440</v>
      </c>
      <c r="I133" s="326">
        <f>G133-H133</f>
        <v>110</v>
      </c>
      <c r="J133" s="326">
        <f>$F133*I133</f>
        <v>110</v>
      </c>
      <c r="K133" s="326">
        <f>J133/1000000</f>
        <v>0.00011</v>
      </c>
      <c r="L133" s="338">
        <v>499820</v>
      </c>
      <c r="M133" s="326">
        <v>473940</v>
      </c>
      <c r="N133" s="326">
        <f>L133-M133</f>
        <v>25880</v>
      </c>
      <c r="O133" s="326">
        <f>$F133*N133</f>
        <v>25880</v>
      </c>
      <c r="P133" s="326">
        <f>O133/1000000</f>
        <v>0.02588</v>
      </c>
      <c r="Q133" s="820"/>
    </row>
    <row r="134" spans="1:17" s="425" customFormat="1" ht="15.75" customHeight="1">
      <c r="A134" s="678">
        <v>28</v>
      </c>
      <c r="B134" s="680" t="s">
        <v>456</v>
      </c>
      <c r="C134" s="679" t="s">
        <v>461</v>
      </c>
      <c r="D134" s="38" t="s">
        <v>460</v>
      </c>
      <c r="E134" s="39" t="s">
        <v>321</v>
      </c>
      <c r="F134" s="679">
        <v>1</v>
      </c>
      <c r="G134" s="338">
        <v>156400</v>
      </c>
      <c r="H134" s="326">
        <v>147800</v>
      </c>
      <c r="I134" s="326">
        <f>G134-H134</f>
        <v>8600</v>
      </c>
      <c r="J134" s="326">
        <f>$F134*I134</f>
        <v>8600</v>
      </c>
      <c r="K134" s="326">
        <f>J134/1000000</f>
        <v>0.0086</v>
      </c>
      <c r="L134" s="338">
        <v>1487399</v>
      </c>
      <c r="M134" s="326">
        <v>1427699</v>
      </c>
      <c r="N134" s="326">
        <f>L134-M134</f>
        <v>59700</v>
      </c>
      <c r="O134" s="326">
        <f>$F134*N134</f>
        <v>59700</v>
      </c>
      <c r="P134" s="326">
        <f>O134/1000000</f>
        <v>0.0597</v>
      </c>
      <c r="Q134" s="820"/>
    </row>
    <row r="135" spans="1:17" s="425" customFormat="1" ht="15.75" customHeight="1">
      <c r="A135" s="678"/>
      <c r="B135" s="680"/>
      <c r="C135" s="679"/>
      <c r="D135" s="724"/>
      <c r="E135" s="725"/>
      <c r="F135" s="679"/>
      <c r="G135" s="678"/>
      <c r="H135" s="53"/>
      <c r="I135" s="673"/>
      <c r="J135" s="673"/>
      <c r="K135" s="726"/>
      <c r="L135" s="678"/>
      <c r="M135" s="53"/>
      <c r="N135" s="673"/>
      <c r="O135" s="673"/>
      <c r="P135" s="676"/>
      <c r="Q135" s="678"/>
    </row>
    <row r="136" spans="4:17" ht="16.5">
      <c r="D136" s="20"/>
      <c r="G136" s="318"/>
      <c r="K136" s="390">
        <f>SUM(K96:K135)</f>
        <v>0.07545418000000002</v>
      </c>
      <c r="L136" s="318"/>
      <c r="M136" s="49"/>
      <c r="N136" s="49"/>
      <c r="O136" s="49"/>
      <c r="P136" s="368">
        <f>SUM(P96:P135)</f>
        <v>0.21942240999999993</v>
      </c>
      <c r="Q136" s="318"/>
    </row>
    <row r="137" spans="1:17" s="461" customFormat="1" ht="15.75" thickBot="1">
      <c r="A137" s="652"/>
      <c r="B137" s="745"/>
      <c r="C137" s="343"/>
      <c r="D137" s="85"/>
      <c r="E137" s="464"/>
      <c r="F137" s="343"/>
      <c r="G137" s="427"/>
      <c r="H137" s="428"/>
      <c r="I137" s="428"/>
      <c r="J137" s="428"/>
      <c r="K137" s="428"/>
      <c r="L137" s="427"/>
      <c r="M137" s="428"/>
      <c r="N137" s="428"/>
      <c r="O137" s="428"/>
      <c r="P137" s="428"/>
      <c r="Q137" s="746"/>
    </row>
    <row r="138" spans="11:16" ht="15" thickTop="1">
      <c r="K138" s="49"/>
      <c r="L138" s="49"/>
      <c r="M138" s="49"/>
      <c r="N138" s="49"/>
      <c r="O138" s="49"/>
      <c r="P138" s="49"/>
    </row>
    <row r="139" spans="17:18" ht="12.75">
      <c r="Q139" s="377" t="str">
        <f>NDPL!Q1</f>
        <v>MAY-2022</v>
      </c>
      <c r="R139" s="243"/>
    </row>
    <row r="140" ht="13.5" thickBot="1"/>
    <row r="141" spans="1:17" ht="44.25" customHeight="1">
      <c r="A141" s="312"/>
      <c r="B141" s="310" t="s">
        <v>135</v>
      </c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6"/>
    </row>
    <row r="142" spans="1:17" ht="19.5" customHeight="1">
      <c r="A142" s="223"/>
      <c r="B142" s="269" t="s">
        <v>136</v>
      </c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47"/>
    </row>
    <row r="143" spans="1:17" ht="19.5" customHeight="1">
      <c r="A143" s="223"/>
      <c r="B143" s="265" t="s">
        <v>226</v>
      </c>
      <c r="C143" s="17"/>
      <c r="D143" s="17"/>
      <c r="E143" s="17"/>
      <c r="F143" s="17"/>
      <c r="G143" s="17"/>
      <c r="H143" s="17"/>
      <c r="I143" s="17"/>
      <c r="J143" s="17"/>
      <c r="K143" s="192">
        <f>K59</f>
        <v>-1.844811599999999</v>
      </c>
      <c r="L143" s="192"/>
      <c r="M143" s="192"/>
      <c r="N143" s="192"/>
      <c r="O143" s="192"/>
      <c r="P143" s="192">
        <f>P59</f>
        <v>0.8116976000000005</v>
      </c>
      <c r="Q143" s="47"/>
    </row>
    <row r="144" spans="1:17" ht="19.5" customHeight="1">
      <c r="A144" s="223"/>
      <c r="B144" s="265" t="s">
        <v>227</v>
      </c>
      <c r="C144" s="17"/>
      <c r="D144" s="17"/>
      <c r="E144" s="17"/>
      <c r="F144" s="17"/>
      <c r="G144" s="17"/>
      <c r="H144" s="17"/>
      <c r="I144" s="17"/>
      <c r="J144" s="17"/>
      <c r="K144" s="391">
        <f>K136</f>
        <v>0.07545418000000002</v>
      </c>
      <c r="L144" s="192"/>
      <c r="M144" s="192"/>
      <c r="N144" s="192"/>
      <c r="O144" s="192"/>
      <c r="P144" s="192">
        <f>P136</f>
        <v>0.21942240999999993</v>
      </c>
      <c r="Q144" s="47"/>
    </row>
    <row r="145" spans="1:17" ht="19.5" customHeight="1">
      <c r="A145" s="223"/>
      <c r="B145" s="265" t="s">
        <v>137</v>
      </c>
      <c r="C145" s="17"/>
      <c r="D145" s="17"/>
      <c r="E145" s="17"/>
      <c r="F145" s="17"/>
      <c r="G145" s="17"/>
      <c r="H145" s="17"/>
      <c r="I145" s="17"/>
      <c r="J145" s="17"/>
      <c r="K145" s="391">
        <f>'ROHTAK ROAD'!K41</f>
        <v>0.0034625000000000003</v>
      </c>
      <c r="L145" s="192"/>
      <c r="M145" s="192"/>
      <c r="N145" s="192"/>
      <c r="O145" s="192"/>
      <c r="P145" s="391">
        <f>'ROHTAK ROAD'!P41</f>
        <v>-0.13968750000000002</v>
      </c>
      <c r="Q145" s="47"/>
    </row>
    <row r="146" spans="1:17" ht="19.5" customHeight="1">
      <c r="A146" s="223"/>
      <c r="B146" s="265" t="s">
        <v>138</v>
      </c>
      <c r="C146" s="17"/>
      <c r="D146" s="17"/>
      <c r="E146" s="17"/>
      <c r="F146" s="17"/>
      <c r="G146" s="17"/>
      <c r="H146" s="17"/>
      <c r="I146" s="17"/>
      <c r="J146" s="17"/>
      <c r="K146" s="391">
        <f>SUM(K143:K145)</f>
        <v>-1.7658949199999991</v>
      </c>
      <c r="L146" s="192"/>
      <c r="M146" s="192"/>
      <c r="N146" s="192"/>
      <c r="O146" s="192"/>
      <c r="P146" s="391">
        <f>SUM(P143:P145)</f>
        <v>0.8914325100000005</v>
      </c>
      <c r="Q146" s="47"/>
    </row>
    <row r="147" spans="1:17" ht="19.5" customHeight="1">
      <c r="A147" s="223"/>
      <c r="B147" s="269" t="s">
        <v>139</v>
      </c>
      <c r="C147" s="17"/>
      <c r="D147" s="17"/>
      <c r="E147" s="17"/>
      <c r="F147" s="17"/>
      <c r="G147" s="17"/>
      <c r="H147" s="17"/>
      <c r="I147" s="17"/>
      <c r="J147" s="17"/>
      <c r="K147" s="192"/>
      <c r="L147" s="192"/>
      <c r="M147" s="192"/>
      <c r="N147" s="192"/>
      <c r="O147" s="192"/>
      <c r="P147" s="192"/>
      <c r="Q147" s="47"/>
    </row>
    <row r="148" spans="1:17" ht="19.5" customHeight="1">
      <c r="A148" s="223"/>
      <c r="B148" s="265" t="s">
        <v>228</v>
      </c>
      <c r="C148" s="17"/>
      <c r="D148" s="17"/>
      <c r="E148" s="17"/>
      <c r="F148" s="17"/>
      <c r="G148" s="17"/>
      <c r="H148" s="17"/>
      <c r="I148" s="17"/>
      <c r="J148" s="17"/>
      <c r="K148" s="192">
        <f>K88</f>
        <v>-0.03999999999999982</v>
      </c>
      <c r="L148" s="192"/>
      <c r="M148" s="192"/>
      <c r="N148" s="192"/>
      <c r="O148" s="192"/>
      <c r="P148" s="192">
        <f>P88</f>
        <v>0.5095000000000001</v>
      </c>
      <c r="Q148" s="47"/>
    </row>
    <row r="149" spans="1:17" ht="19.5" customHeight="1" thickBot="1">
      <c r="A149" s="224"/>
      <c r="B149" s="311" t="s">
        <v>140</v>
      </c>
      <c r="C149" s="48"/>
      <c r="D149" s="48"/>
      <c r="E149" s="48"/>
      <c r="F149" s="48"/>
      <c r="G149" s="48"/>
      <c r="H149" s="48"/>
      <c r="I149" s="48"/>
      <c r="J149" s="48"/>
      <c r="K149" s="392">
        <f>SUM(K146:K148)</f>
        <v>-1.805894919999999</v>
      </c>
      <c r="L149" s="190"/>
      <c r="M149" s="190"/>
      <c r="N149" s="190"/>
      <c r="O149" s="190"/>
      <c r="P149" s="189">
        <f>SUM(P146:P148)</f>
        <v>1.4009325100000005</v>
      </c>
      <c r="Q149" s="191"/>
    </row>
    <row r="150" ht="12.75">
      <c r="A150" s="223"/>
    </row>
    <row r="151" ht="12.75">
      <c r="A151" s="223"/>
    </row>
    <row r="152" ht="12.75">
      <c r="A152" s="223"/>
    </row>
    <row r="153" ht="13.5" thickBot="1">
      <c r="A153" s="224"/>
    </row>
    <row r="154" spans="1:17" ht="12.75">
      <c r="A154" s="217"/>
      <c r="B154" s="218"/>
      <c r="C154" s="218"/>
      <c r="D154" s="218"/>
      <c r="E154" s="218"/>
      <c r="F154" s="218"/>
      <c r="G154" s="218"/>
      <c r="H154" s="45"/>
      <c r="I154" s="45"/>
      <c r="J154" s="45"/>
      <c r="K154" s="45"/>
      <c r="L154" s="45"/>
      <c r="M154" s="45"/>
      <c r="N154" s="45"/>
      <c r="O154" s="45"/>
      <c r="P154" s="45"/>
      <c r="Q154" s="46"/>
    </row>
    <row r="155" spans="1:17" ht="23.25">
      <c r="A155" s="225" t="s">
        <v>302</v>
      </c>
      <c r="B155" s="209"/>
      <c r="C155" s="209"/>
      <c r="D155" s="209"/>
      <c r="E155" s="209"/>
      <c r="F155" s="209"/>
      <c r="G155" s="209"/>
      <c r="H155" s="17"/>
      <c r="I155" s="17"/>
      <c r="J155" s="17"/>
      <c r="K155" s="17"/>
      <c r="L155" s="17"/>
      <c r="M155" s="17"/>
      <c r="N155" s="17"/>
      <c r="O155" s="17"/>
      <c r="P155" s="17"/>
      <c r="Q155" s="47"/>
    </row>
    <row r="156" spans="1:17" ht="12.75">
      <c r="A156" s="219"/>
      <c r="B156" s="209"/>
      <c r="C156" s="209"/>
      <c r="D156" s="209"/>
      <c r="E156" s="209"/>
      <c r="F156" s="209"/>
      <c r="G156" s="209"/>
      <c r="H156" s="17"/>
      <c r="I156" s="17"/>
      <c r="J156" s="17"/>
      <c r="K156" s="17"/>
      <c r="L156" s="17"/>
      <c r="M156" s="17"/>
      <c r="N156" s="17"/>
      <c r="O156" s="17"/>
      <c r="P156" s="17"/>
      <c r="Q156" s="47"/>
    </row>
    <row r="157" spans="1:17" ht="12.75">
      <c r="A157" s="220"/>
      <c r="B157" s="221"/>
      <c r="C157" s="221"/>
      <c r="D157" s="221"/>
      <c r="E157" s="221"/>
      <c r="F157" s="221"/>
      <c r="G157" s="221"/>
      <c r="H157" s="17"/>
      <c r="I157" s="17"/>
      <c r="J157" s="17"/>
      <c r="K157" s="235" t="s">
        <v>314</v>
      </c>
      <c r="L157" s="17"/>
      <c r="M157" s="17"/>
      <c r="N157" s="17"/>
      <c r="O157" s="17"/>
      <c r="P157" s="235" t="s">
        <v>315</v>
      </c>
      <c r="Q157" s="47"/>
    </row>
    <row r="158" spans="1:17" ht="12.75">
      <c r="A158" s="222"/>
      <c r="B158" s="124"/>
      <c r="C158" s="124"/>
      <c r="D158" s="124"/>
      <c r="E158" s="124"/>
      <c r="F158" s="124"/>
      <c r="G158" s="124"/>
      <c r="H158" s="17"/>
      <c r="I158" s="17"/>
      <c r="J158" s="17"/>
      <c r="K158" s="17"/>
      <c r="L158" s="17"/>
      <c r="M158" s="17"/>
      <c r="N158" s="17"/>
      <c r="O158" s="17"/>
      <c r="P158" s="17"/>
      <c r="Q158" s="47"/>
    </row>
    <row r="159" spans="1:17" ht="12.75">
      <c r="A159" s="222"/>
      <c r="B159" s="124"/>
      <c r="C159" s="124"/>
      <c r="D159" s="124"/>
      <c r="E159" s="124"/>
      <c r="F159" s="124"/>
      <c r="G159" s="124"/>
      <c r="H159" s="17"/>
      <c r="I159" s="17"/>
      <c r="J159" s="17"/>
      <c r="K159" s="17"/>
      <c r="L159" s="17"/>
      <c r="M159" s="17"/>
      <c r="N159" s="17"/>
      <c r="O159" s="17"/>
      <c r="P159" s="17"/>
      <c r="Q159" s="47"/>
    </row>
    <row r="160" spans="1:17" ht="18">
      <c r="A160" s="226" t="s">
        <v>305</v>
      </c>
      <c r="B160" s="210"/>
      <c r="C160" s="210"/>
      <c r="D160" s="211"/>
      <c r="E160" s="211"/>
      <c r="F160" s="212"/>
      <c r="G160" s="211"/>
      <c r="H160" s="17"/>
      <c r="I160" s="17"/>
      <c r="J160" s="17"/>
      <c r="K160" s="369">
        <f>K149</f>
        <v>-1.805894919999999</v>
      </c>
      <c r="L160" s="211" t="s">
        <v>303</v>
      </c>
      <c r="M160" s="17"/>
      <c r="N160" s="17"/>
      <c r="O160" s="17"/>
      <c r="P160" s="369">
        <f>P149</f>
        <v>1.4009325100000005</v>
      </c>
      <c r="Q160" s="232" t="s">
        <v>303</v>
      </c>
    </row>
    <row r="161" spans="1:17" ht="18">
      <c r="A161" s="227"/>
      <c r="B161" s="213"/>
      <c r="C161" s="213"/>
      <c r="D161" s="209"/>
      <c r="E161" s="209"/>
      <c r="F161" s="214"/>
      <c r="G161" s="209"/>
      <c r="H161" s="17"/>
      <c r="I161" s="17"/>
      <c r="J161" s="17"/>
      <c r="K161" s="370"/>
      <c r="L161" s="209"/>
      <c r="M161" s="17"/>
      <c r="N161" s="17"/>
      <c r="O161" s="17"/>
      <c r="P161" s="370"/>
      <c r="Q161" s="233"/>
    </row>
    <row r="162" spans="1:17" ht="18">
      <c r="A162" s="228" t="s">
        <v>304</v>
      </c>
      <c r="B162" s="215"/>
      <c r="C162" s="43"/>
      <c r="D162" s="209"/>
      <c r="E162" s="209"/>
      <c r="F162" s="216"/>
      <c r="G162" s="211"/>
      <c r="H162" s="17"/>
      <c r="I162" s="17"/>
      <c r="J162" s="17"/>
      <c r="K162" s="370">
        <f>'STEPPED UP GENCO'!K43</f>
        <v>-2.68076523060164</v>
      </c>
      <c r="L162" s="211" t="s">
        <v>303</v>
      </c>
      <c r="M162" s="17"/>
      <c r="N162" s="17"/>
      <c r="O162" s="17"/>
      <c r="P162" s="370">
        <f>'STEPPED UP GENCO'!P43</f>
        <v>0.012627104000000002</v>
      </c>
      <c r="Q162" s="232" t="s">
        <v>303</v>
      </c>
    </row>
    <row r="163" spans="1:17" ht="12.75">
      <c r="A163" s="223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47"/>
    </row>
    <row r="164" spans="1:17" ht="12.75">
      <c r="A164" s="223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47"/>
    </row>
    <row r="165" spans="1:17" ht="12.75">
      <c r="A165" s="223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47"/>
    </row>
    <row r="166" spans="1:17" ht="20.25">
      <c r="A166" s="223"/>
      <c r="B166" s="17"/>
      <c r="C166" s="17"/>
      <c r="D166" s="17"/>
      <c r="E166" s="17"/>
      <c r="F166" s="17"/>
      <c r="G166" s="17"/>
      <c r="H166" s="210"/>
      <c r="I166" s="210"/>
      <c r="J166" s="229" t="s">
        <v>306</v>
      </c>
      <c r="K166" s="329">
        <f>SUM(K160:K165)</f>
        <v>-4.486660150601639</v>
      </c>
      <c r="L166" s="229" t="s">
        <v>303</v>
      </c>
      <c r="M166" s="124"/>
      <c r="N166" s="17"/>
      <c r="O166" s="17"/>
      <c r="P166" s="329">
        <f>SUM(P160:P165)</f>
        <v>1.4135596140000006</v>
      </c>
      <c r="Q166" s="349" t="s">
        <v>303</v>
      </c>
    </row>
    <row r="167" spans="1:17" ht="13.5" thickBot="1">
      <c r="A167" s="224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148"/>
    </row>
  </sheetData>
  <sheetProtection/>
  <printOptions/>
  <pageMargins left="0.51" right="0.5" top="0.58" bottom="0.5" header="0.5" footer="0.5"/>
  <pageSetup horizontalDpi="600" verticalDpi="600" orientation="landscape" scale="59" r:id="rId1"/>
  <rowBreaks count="3" manualBreakCount="3">
    <brk id="59" max="255" man="1"/>
    <brk id="90" max="255" man="1"/>
    <brk id="137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5"/>
  <sheetViews>
    <sheetView view="pageBreakPreview" zoomScale="90" zoomScaleNormal="70" zoomScaleSheetLayoutView="90" workbookViewId="0" topLeftCell="A7">
      <selection activeCell="Q140" sqref="Q140"/>
    </sheetView>
  </sheetViews>
  <sheetFormatPr defaultColWidth="9.140625" defaultRowHeight="12.75"/>
  <cols>
    <col min="1" max="1" width="7.421875" style="425" customWidth="1"/>
    <col min="2" max="2" width="29.57421875" style="425" customWidth="1"/>
    <col min="3" max="3" width="13.28125" style="425" customWidth="1"/>
    <col min="4" max="4" width="9.00390625" style="425" customWidth="1"/>
    <col min="5" max="5" width="16.57421875" style="425" customWidth="1"/>
    <col min="6" max="6" width="10.8515625" style="425" customWidth="1"/>
    <col min="7" max="7" width="14.00390625" style="425" customWidth="1"/>
    <col min="8" max="8" width="13.421875" style="425" customWidth="1"/>
    <col min="9" max="9" width="11.8515625" style="425" customWidth="1"/>
    <col min="10" max="10" width="16.28125" style="425" customWidth="1"/>
    <col min="11" max="11" width="15.7109375" style="425" customWidth="1"/>
    <col min="12" max="12" width="13.421875" style="425" customWidth="1"/>
    <col min="13" max="13" width="16.28125" style="425" customWidth="1"/>
    <col min="14" max="14" width="12.140625" style="425" customWidth="1"/>
    <col min="15" max="15" width="15.28125" style="425" customWidth="1"/>
    <col min="16" max="16" width="16.28125" style="425" customWidth="1"/>
    <col min="17" max="17" width="29.421875" style="425" customWidth="1"/>
    <col min="18" max="19" width="9.140625" style="425" hidden="1" customWidth="1"/>
    <col min="20" max="16384" width="9.140625" style="425" customWidth="1"/>
  </cols>
  <sheetData>
    <row r="1" spans="1:17" s="87" customFormat="1" ht="11.25" customHeight="1">
      <c r="A1" s="15" t="s">
        <v>214</v>
      </c>
      <c r="P1" s="755" t="str">
        <f>NDPL!$Q$1</f>
        <v>MAY-2022</v>
      </c>
      <c r="Q1" s="755"/>
    </row>
    <row r="2" s="87" customFormat="1" ht="11.25" customHeight="1">
      <c r="A2" s="15" t="s">
        <v>215</v>
      </c>
    </row>
    <row r="3" s="87" customFormat="1" ht="11.25" customHeight="1">
      <c r="A3" s="15" t="s">
        <v>141</v>
      </c>
    </row>
    <row r="4" spans="1:16" s="87" customFormat="1" ht="11.25" customHeight="1" thickBot="1">
      <c r="A4" s="756" t="s">
        <v>175</v>
      </c>
      <c r="G4" s="91"/>
      <c r="H4" s="91"/>
      <c r="I4" s="753" t="s">
        <v>370</v>
      </c>
      <c r="J4" s="91"/>
      <c r="K4" s="91"/>
      <c r="L4" s="91"/>
      <c r="M4" s="91"/>
      <c r="N4" s="753" t="s">
        <v>371</v>
      </c>
      <c r="O4" s="91"/>
      <c r="P4" s="91"/>
    </row>
    <row r="5" spans="1:17" ht="36.75" customHeight="1" thickBot="1" thickTop="1">
      <c r="A5" s="476" t="s">
        <v>8</v>
      </c>
      <c r="B5" s="477" t="s">
        <v>9</v>
      </c>
      <c r="C5" s="478" t="s">
        <v>1</v>
      </c>
      <c r="D5" s="478" t="s">
        <v>2</v>
      </c>
      <c r="E5" s="478" t="s">
        <v>3</v>
      </c>
      <c r="F5" s="478" t="s">
        <v>10</v>
      </c>
      <c r="G5" s="476" t="str">
        <f>NDPL!G5</f>
        <v>FINAL READING 31/05/2022</v>
      </c>
      <c r="H5" s="478" t="str">
        <f>NDPL!H5</f>
        <v>INTIAL READING 01/05/2022</v>
      </c>
      <c r="I5" s="478" t="s">
        <v>4</v>
      </c>
      <c r="J5" s="478" t="s">
        <v>5</v>
      </c>
      <c r="K5" s="478" t="s">
        <v>6</v>
      </c>
      <c r="L5" s="476" t="str">
        <f>NDPL!G5</f>
        <v>FINAL READING 31/05/2022</v>
      </c>
      <c r="M5" s="478" t="str">
        <f>NDPL!H5</f>
        <v>INTIAL READING 01/05/2022</v>
      </c>
      <c r="N5" s="478" t="s">
        <v>4</v>
      </c>
      <c r="O5" s="478" t="s">
        <v>5</v>
      </c>
      <c r="P5" s="478" t="s">
        <v>6</v>
      </c>
      <c r="Q5" s="499" t="s">
        <v>284</v>
      </c>
    </row>
    <row r="6" ht="2.25" customHeight="1" hidden="1" thickBot="1" thickTop="1"/>
    <row r="7" spans="1:17" ht="16.5" customHeight="1" thickTop="1">
      <c r="A7" s="266"/>
      <c r="B7" s="267" t="s">
        <v>142</v>
      </c>
      <c r="C7" s="268"/>
      <c r="D7" s="34"/>
      <c r="E7" s="34"/>
      <c r="F7" s="34"/>
      <c r="G7" s="27"/>
      <c r="H7" s="436"/>
      <c r="I7" s="436"/>
      <c r="J7" s="436"/>
      <c r="K7" s="436"/>
      <c r="L7" s="437"/>
      <c r="M7" s="436"/>
      <c r="N7" s="436"/>
      <c r="O7" s="436"/>
      <c r="P7" s="436"/>
      <c r="Q7" s="505"/>
    </row>
    <row r="8" spans="1:17" ht="16.5" customHeight="1">
      <c r="A8" s="255">
        <v>1</v>
      </c>
      <c r="B8" s="291" t="s">
        <v>143</v>
      </c>
      <c r="C8" s="292">
        <v>4865170</v>
      </c>
      <c r="D8" s="118" t="s">
        <v>12</v>
      </c>
      <c r="E8" s="91" t="s">
        <v>321</v>
      </c>
      <c r="F8" s="299">
        <v>1000</v>
      </c>
      <c r="G8" s="318">
        <v>997889</v>
      </c>
      <c r="H8" s="319">
        <v>997887</v>
      </c>
      <c r="I8" s="301">
        <f aca="true" t="shared" si="0" ref="I8:I19">G8-H8</f>
        <v>2</v>
      </c>
      <c r="J8" s="301">
        <f aca="true" t="shared" si="1" ref="J8:J13">$F8*I8</f>
        <v>2000</v>
      </c>
      <c r="K8" s="301">
        <f aca="true" t="shared" si="2" ref="K8:K13">J8/1000000</f>
        <v>0.002</v>
      </c>
      <c r="L8" s="318">
        <v>996690</v>
      </c>
      <c r="M8" s="319">
        <v>996888</v>
      </c>
      <c r="N8" s="301">
        <f aca="true" t="shared" si="3" ref="N8:N17">L8-M8</f>
        <v>-198</v>
      </c>
      <c r="O8" s="301">
        <f aca="true" t="shared" si="4" ref="O8:O13">$F8*N8</f>
        <v>-198000</v>
      </c>
      <c r="P8" s="301">
        <f aca="true" t="shared" si="5" ref="P8:P13">O8/1000000</f>
        <v>-0.198</v>
      </c>
      <c r="Q8" s="439"/>
    </row>
    <row r="9" spans="1:17" ht="16.5" customHeight="1">
      <c r="A9" s="255">
        <v>2</v>
      </c>
      <c r="B9" s="291" t="s">
        <v>144</v>
      </c>
      <c r="C9" s="292">
        <v>4864887</v>
      </c>
      <c r="D9" s="118" t="s">
        <v>12</v>
      </c>
      <c r="E9" s="91" t="s">
        <v>321</v>
      </c>
      <c r="F9" s="299">
        <v>1000</v>
      </c>
      <c r="G9" s="318">
        <v>998558</v>
      </c>
      <c r="H9" s="319">
        <v>998564</v>
      </c>
      <c r="I9" s="301">
        <f t="shared" si="0"/>
        <v>-6</v>
      </c>
      <c r="J9" s="301">
        <f>$F9*I9</f>
        <v>-6000</v>
      </c>
      <c r="K9" s="301">
        <f>J9/1000000</f>
        <v>-0.006</v>
      </c>
      <c r="L9" s="318">
        <v>999124</v>
      </c>
      <c r="M9" s="319">
        <v>999263</v>
      </c>
      <c r="N9" s="301">
        <f t="shared" si="3"/>
        <v>-139</v>
      </c>
      <c r="O9" s="301">
        <f>$F9*N9</f>
        <v>-139000</v>
      </c>
      <c r="P9" s="807">
        <f>O9/1000000</f>
        <v>-0.139</v>
      </c>
      <c r="Q9" s="443"/>
    </row>
    <row r="10" spans="1:17" ht="16.5" customHeight="1">
      <c r="A10" s="255">
        <v>3</v>
      </c>
      <c r="B10" s="291" t="s">
        <v>145</v>
      </c>
      <c r="C10" s="292">
        <v>4864799</v>
      </c>
      <c r="D10" s="118" t="s">
        <v>12</v>
      </c>
      <c r="E10" s="91" t="s">
        <v>321</v>
      </c>
      <c r="F10" s="299">
        <v>1000</v>
      </c>
      <c r="G10" s="318">
        <v>999783</v>
      </c>
      <c r="H10" s="319">
        <v>999755</v>
      </c>
      <c r="I10" s="301">
        <f>G10-H10</f>
        <v>28</v>
      </c>
      <c r="J10" s="301">
        <f>$F10*I10</f>
        <v>28000</v>
      </c>
      <c r="K10" s="301">
        <f>J10/1000000</f>
        <v>0.028</v>
      </c>
      <c r="L10" s="318">
        <v>998361</v>
      </c>
      <c r="M10" s="319">
        <v>998968</v>
      </c>
      <c r="N10" s="301">
        <f>L10-M10</f>
        <v>-607</v>
      </c>
      <c r="O10" s="301">
        <f>$F10*N10</f>
        <v>-607000</v>
      </c>
      <c r="P10" s="301">
        <f>O10/1000000</f>
        <v>-0.607</v>
      </c>
      <c r="Q10" s="440"/>
    </row>
    <row r="11" spans="1:17" ht="16.5" customHeight="1">
      <c r="A11" s="255">
        <v>4</v>
      </c>
      <c r="B11" s="291" t="s">
        <v>146</v>
      </c>
      <c r="C11" s="292">
        <v>4865127</v>
      </c>
      <c r="D11" s="118" t="s">
        <v>12</v>
      </c>
      <c r="E11" s="91" t="s">
        <v>321</v>
      </c>
      <c r="F11" s="299">
        <v>1333.33</v>
      </c>
      <c r="G11" s="318">
        <v>999791</v>
      </c>
      <c r="H11" s="319">
        <v>999785</v>
      </c>
      <c r="I11" s="301">
        <f t="shared" si="0"/>
        <v>6</v>
      </c>
      <c r="J11" s="301">
        <f t="shared" si="1"/>
        <v>7999.98</v>
      </c>
      <c r="K11" s="301">
        <f t="shared" si="2"/>
        <v>0.00799998</v>
      </c>
      <c r="L11" s="318">
        <v>999834</v>
      </c>
      <c r="M11" s="319">
        <v>999660</v>
      </c>
      <c r="N11" s="301">
        <f t="shared" si="3"/>
        <v>174</v>
      </c>
      <c r="O11" s="301">
        <f t="shared" si="4"/>
        <v>231999.41999999998</v>
      </c>
      <c r="P11" s="301">
        <f t="shared" si="5"/>
        <v>0.23199941999999998</v>
      </c>
      <c r="Q11" s="785"/>
    </row>
    <row r="12" spans="1:17" ht="16.5" customHeight="1">
      <c r="A12" s="255">
        <v>5</v>
      </c>
      <c r="B12" s="291" t="s">
        <v>147</v>
      </c>
      <c r="C12" s="292">
        <v>4865177</v>
      </c>
      <c r="D12" s="118" t="s">
        <v>12</v>
      </c>
      <c r="E12" s="91" t="s">
        <v>321</v>
      </c>
      <c r="F12" s="299">
        <v>1500</v>
      </c>
      <c r="G12" s="318">
        <v>997554</v>
      </c>
      <c r="H12" s="319">
        <v>997544</v>
      </c>
      <c r="I12" s="301">
        <f t="shared" si="0"/>
        <v>10</v>
      </c>
      <c r="J12" s="301">
        <f t="shared" si="1"/>
        <v>15000</v>
      </c>
      <c r="K12" s="301">
        <f t="shared" si="2"/>
        <v>0.015</v>
      </c>
      <c r="L12" s="318">
        <v>999707</v>
      </c>
      <c r="M12" s="319">
        <v>999770</v>
      </c>
      <c r="N12" s="301">
        <f t="shared" si="3"/>
        <v>-63</v>
      </c>
      <c r="O12" s="301">
        <f t="shared" si="4"/>
        <v>-94500</v>
      </c>
      <c r="P12" s="301">
        <f t="shared" si="5"/>
        <v>-0.0945</v>
      </c>
      <c r="Q12" s="736"/>
    </row>
    <row r="13" spans="1:17" ht="16.5" customHeight="1">
      <c r="A13" s="255">
        <v>6</v>
      </c>
      <c r="B13" s="291" t="s">
        <v>148</v>
      </c>
      <c r="C13" s="292">
        <v>4865111</v>
      </c>
      <c r="D13" s="118" t="s">
        <v>12</v>
      </c>
      <c r="E13" s="91" t="s">
        <v>321</v>
      </c>
      <c r="F13" s="299">
        <v>100</v>
      </c>
      <c r="G13" s="318">
        <v>10530</v>
      </c>
      <c r="H13" s="319">
        <v>10543</v>
      </c>
      <c r="I13" s="301">
        <f t="shared" si="0"/>
        <v>-13</v>
      </c>
      <c r="J13" s="301">
        <f t="shared" si="1"/>
        <v>-1300</v>
      </c>
      <c r="K13" s="301">
        <f t="shared" si="2"/>
        <v>-0.0013</v>
      </c>
      <c r="L13" s="318">
        <v>20836</v>
      </c>
      <c r="M13" s="319">
        <v>20945</v>
      </c>
      <c r="N13" s="301">
        <f t="shared" si="3"/>
        <v>-109</v>
      </c>
      <c r="O13" s="301">
        <f t="shared" si="4"/>
        <v>-10900</v>
      </c>
      <c r="P13" s="301">
        <f t="shared" si="5"/>
        <v>-0.0109</v>
      </c>
      <c r="Q13" s="440"/>
    </row>
    <row r="14" spans="1:17" ht="16.5" customHeight="1">
      <c r="A14" s="255">
        <v>7</v>
      </c>
      <c r="B14" s="291" t="s">
        <v>149</v>
      </c>
      <c r="C14" s="292">
        <v>4865160</v>
      </c>
      <c r="D14" s="118" t="s">
        <v>12</v>
      </c>
      <c r="E14" s="91" t="s">
        <v>321</v>
      </c>
      <c r="F14" s="299">
        <v>1000</v>
      </c>
      <c r="G14" s="318">
        <v>994851</v>
      </c>
      <c r="H14" s="319">
        <v>994859</v>
      </c>
      <c r="I14" s="301">
        <f>G14-H14</f>
        <v>-8</v>
      </c>
      <c r="J14" s="301">
        <f>$F14*I14</f>
        <v>-8000</v>
      </c>
      <c r="K14" s="301">
        <f>J14/1000000</f>
        <v>-0.008</v>
      </c>
      <c r="L14" s="318">
        <v>996212</v>
      </c>
      <c r="M14" s="319">
        <v>996257</v>
      </c>
      <c r="N14" s="301">
        <f>L14-M14</f>
        <v>-45</v>
      </c>
      <c r="O14" s="301">
        <f>$F14*N14</f>
        <v>-45000</v>
      </c>
      <c r="P14" s="301">
        <f>O14/1000000</f>
        <v>-0.045</v>
      </c>
      <c r="Q14" s="439"/>
    </row>
    <row r="15" spans="1:17" ht="16.5" customHeight="1">
      <c r="A15" s="255">
        <v>8</v>
      </c>
      <c r="B15" s="693" t="s">
        <v>150</v>
      </c>
      <c r="C15" s="292">
        <v>4865157</v>
      </c>
      <c r="D15" s="118" t="s">
        <v>12</v>
      </c>
      <c r="E15" s="91" t="s">
        <v>321</v>
      </c>
      <c r="F15" s="299">
        <v>75</v>
      </c>
      <c r="G15" s="318">
        <v>991738</v>
      </c>
      <c r="H15" s="319">
        <v>991776</v>
      </c>
      <c r="I15" s="301">
        <f t="shared" si="0"/>
        <v>-38</v>
      </c>
      <c r="J15" s="301">
        <f>$F15*I15</f>
        <v>-2850</v>
      </c>
      <c r="K15" s="301">
        <f>J15/1000000</f>
        <v>-0.00285</v>
      </c>
      <c r="L15" s="318">
        <v>992727</v>
      </c>
      <c r="M15" s="319">
        <v>992534</v>
      </c>
      <c r="N15" s="301">
        <f t="shared" si="3"/>
        <v>193</v>
      </c>
      <c r="O15" s="301">
        <f>$F15*N15</f>
        <v>14475</v>
      </c>
      <c r="P15" s="301">
        <f>O15/1000000</f>
        <v>0.014475</v>
      </c>
      <c r="Q15" s="440"/>
    </row>
    <row r="16" spans="1:17" ht="16.5" customHeight="1">
      <c r="A16" s="255">
        <v>9</v>
      </c>
      <c r="B16" s="291" t="s">
        <v>151</v>
      </c>
      <c r="C16" s="292">
        <v>4865183</v>
      </c>
      <c r="D16" s="118" t="s">
        <v>12</v>
      </c>
      <c r="E16" s="91" t="s">
        <v>321</v>
      </c>
      <c r="F16" s="299">
        <v>800</v>
      </c>
      <c r="G16" s="318">
        <v>996796</v>
      </c>
      <c r="H16" s="319">
        <v>996793</v>
      </c>
      <c r="I16" s="301">
        <f t="shared" si="0"/>
        <v>3</v>
      </c>
      <c r="J16" s="301">
        <f>$F16*I16</f>
        <v>2400</v>
      </c>
      <c r="K16" s="301">
        <f>J16/1000000</f>
        <v>0.0024</v>
      </c>
      <c r="L16" s="318">
        <v>998979</v>
      </c>
      <c r="M16" s="319">
        <v>999053</v>
      </c>
      <c r="N16" s="301">
        <f t="shared" si="3"/>
        <v>-74</v>
      </c>
      <c r="O16" s="301">
        <f>$F16*N16</f>
        <v>-59200</v>
      </c>
      <c r="P16" s="301">
        <f>O16/1000000</f>
        <v>-0.0592</v>
      </c>
      <c r="Q16" s="439"/>
    </row>
    <row r="17" spans="1:17" ht="16.5" customHeight="1">
      <c r="A17" s="255">
        <v>10</v>
      </c>
      <c r="B17" s="291" t="s">
        <v>450</v>
      </c>
      <c r="C17" s="292">
        <v>4865130</v>
      </c>
      <c r="D17" s="118" t="s">
        <v>12</v>
      </c>
      <c r="E17" s="91" t="s">
        <v>321</v>
      </c>
      <c r="F17" s="299">
        <v>1333.33</v>
      </c>
      <c r="G17" s="318">
        <v>988619</v>
      </c>
      <c r="H17" s="319">
        <v>988622</v>
      </c>
      <c r="I17" s="301">
        <f t="shared" si="0"/>
        <v>-3</v>
      </c>
      <c r="J17" s="301">
        <f>$F17*I17</f>
        <v>-3999.99</v>
      </c>
      <c r="K17" s="301">
        <f>J17/1000000</f>
        <v>-0.00399999</v>
      </c>
      <c r="L17" s="318">
        <v>265022</v>
      </c>
      <c r="M17" s="319">
        <v>265035</v>
      </c>
      <c r="N17" s="301">
        <f t="shared" si="3"/>
        <v>-13</v>
      </c>
      <c r="O17" s="301">
        <f>$F17*N17</f>
        <v>-17333.29</v>
      </c>
      <c r="P17" s="301">
        <f>O17/1000000</f>
        <v>-0.01733329</v>
      </c>
      <c r="Q17" s="443"/>
    </row>
    <row r="18" spans="1:17" ht="16.5" customHeight="1">
      <c r="A18" s="255"/>
      <c r="B18" s="293" t="s">
        <v>471</v>
      </c>
      <c r="C18" s="292"/>
      <c r="D18" s="118"/>
      <c r="E18" s="118"/>
      <c r="F18" s="299"/>
      <c r="G18" s="318"/>
      <c r="H18" s="319"/>
      <c r="I18" s="301"/>
      <c r="J18" s="301"/>
      <c r="K18" s="551"/>
      <c r="L18" s="318"/>
      <c r="M18" s="319"/>
      <c r="N18" s="301"/>
      <c r="O18" s="301"/>
      <c r="P18" s="551"/>
      <c r="Q18" s="440"/>
    </row>
    <row r="19" spans="1:17" ht="16.5" customHeight="1">
      <c r="A19" s="255">
        <v>11</v>
      </c>
      <c r="B19" s="291" t="s">
        <v>14</v>
      </c>
      <c r="C19" s="292">
        <v>4864786</v>
      </c>
      <c r="D19" s="118" t="s">
        <v>12</v>
      </c>
      <c r="E19" s="91" t="s">
        <v>321</v>
      </c>
      <c r="F19" s="299">
        <v>-6666.666</v>
      </c>
      <c r="G19" s="318">
        <v>1015</v>
      </c>
      <c r="H19" s="319">
        <v>1016</v>
      </c>
      <c r="I19" s="301">
        <f t="shared" si="0"/>
        <v>-1</v>
      </c>
      <c r="J19" s="301">
        <f>$F19*I19</f>
        <v>6666.666</v>
      </c>
      <c r="K19" s="301">
        <f>J19/1000000</f>
        <v>0.006666666</v>
      </c>
      <c r="L19" s="318">
        <v>20</v>
      </c>
      <c r="M19" s="319">
        <v>39</v>
      </c>
      <c r="N19" s="301">
        <f>L19-M19</f>
        <v>-19</v>
      </c>
      <c r="O19" s="301">
        <f>$F19*N19</f>
        <v>126666.65400000001</v>
      </c>
      <c r="P19" s="301">
        <f>O19/1000000</f>
        <v>0.12666665400000002</v>
      </c>
      <c r="Q19" s="440"/>
    </row>
    <row r="20" spans="1:17" ht="16.5" customHeight="1">
      <c r="A20" s="255">
        <v>12</v>
      </c>
      <c r="B20" s="271" t="s">
        <v>15</v>
      </c>
      <c r="C20" s="292">
        <v>4865025</v>
      </c>
      <c r="D20" s="80" t="s">
        <v>12</v>
      </c>
      <c r="E20" s="91" t="s">
        <v>321</v>
      </c>
      <c r="F20" s="299">
        <v>-1000</v>
      </c>
      <c r="G20" s="318">
        <v>28362</v>
      </c>
      <c r="H20" s="319">
        <v>28164</v>
      </c>
      <c r="I20" s="301">
        <f>G20-H20</f>
        <v>198</v>
      </c>
      <c r="J20" s="301">
        <f>$F20*I20</f>
        <v>-198000</v>
      </c>
      <c r="K20" s="301">
        <f>J20/1000000</f>
        <v>-0.198</v>
      </c>
      <c r="L20" s="318">
        <v>996627</v>
      </c>
      <c r="M20" s="319">
        <v>996639</v>
      </c>
      <c r="N20" s="301">
        <f>L20-M20</f>
        <v>-12</v>
      </c>
      <c r="O20" s="301">
        <f>$F20*N20</f>
        <v>12000</v>
      </c>
      <c r="P20" s="301">
        <f>O20/1000000</f>
        <v>0.012</v>
      </c>
      <c r="Q20" s="440"/>
    </row>
    <row r="21" spans="1:17" ht="16.5" customHeight="1">
      <c r="A21" s="255">
        <v>13</v>
      </c>
      <c r="B21" s="291" t="s">
        <v>16</v>
      </c>
      <c r="C21" s="292">
        <v>5128433</v>
      </c>
      <c r="D21" s="118" t="s">
        <v>12</v>
      </c>
      <c r="E21" s="91" t="s">
        <v>321</v>
      </c>
      <c r="F21" s="299">
        <v>-2000</v>
      </c>
      <c r="G21" s="318">
        <v>5206</v>
      </c>
      <c r="H21" s="319">
        <v>5217</v>
      </c>
      <c r="I21" s="301">
        <f>G21-H21</f>
        <v>-11</v>
      </c>
      <c r="J21" s="301">
        <f>$F21*I21</f>
        <v>22000</v>
      </c>
      <c r="K21" s="301">
        <f>J21/1000000</f>
        <v>0.022</v>
      </c>
      <c r="L21" s="318">
        <v>996356</v>
      </c>
      <c r="M21" s="319">
        <v>996445</v>
      </c>
      <c r="N21" s="301">
        <f>L21-M21</f>
        <v>-89</v>
      </c>
      <c r="O21" s="301">
        <f>$F21*N21</f>
        <v>178000</v>
      </c>
      <c r="P21" s="301">
        <f>O21/1000000</f>
        <v>0.178</v>
      </c>
      <c r="Q21" s="440"/>
    </row>
    <row r="22" spans="1:17" ht="16.5" customHeight="1">
      <c r="A22" s="255">
        <v>14</v>
      </c>
      <c r="B22" s="291" t="s">
        <v>152</v>
      </c>
      <c r="C22" s="292">
        <v>4902499</v>
      </c>
      <c r="D22" s="118" t="s">
        <v>12</v>
      </c>
      <c r="E22" s="91" t="s">
        <v>321</v>
      </c>
      <c r="F22" s="299">
        <v>-1000</v>
      </c>
      <c r="G22" s="318">
        <v>17418</v>
      </c>
      <c r="H22" s="319">
        <v>17418</v>
      </c>
      <c r="I22" s="301">
        <f>G22-H22</f>
        <v>0</v>
      </c>
      <c r="J22" s="301">
        <f>$F22*I22</f>
        <v>0</v>
      </c>
      <c r="K22" s="301">
        <f>J22/1000000</f>
        <v>0</v>
      </c>
      <c r="L22" s="318">
        <v>996065</v>
      </c>
      <c r="M22" s="319">
        <v>996107</v>
      </c>
      <c r="N22" s="301">
        <f>L22-M22</f>
        <v>-42</v>
      </c>
      <c r="O22" s="301">
        <f>$F22*N22</f>
        <v>42000</v>
      </c>
      <c r="P22" s="301">
        <f>O22/1000000</f>
        <v>0.042</v>
      </c>
      <c r="Q22" s="455" t="s">
        <v>484</v>
      </c>
    </row>
    <row r="23" spans="1:17" ht="16.5" customHeight="1">
      <c r="A23" s="255"/>
      <c r="B23" s="291"/>
      <c r="C23" s="292"/>
      <c r="D23" s="118"/>
      <c r="E23" s="91"/>
      <c r="F23" s="299"/>
      <c r="G23" s="318"/>
      <c r="H23" s="319"/>
      <c r="I23" s="301"/>
      <c r="J23" s="301"/>
      <c r="K23" s="301">
        <v>0</v>
      </c>
      <c r="L23" s="318"/>
      <c r="M23" s="319"/>
      <c r="N23" s="301"/>
      <c r="O23" s="301"/>
      <c r="P23" s="301">
        <v>0.008</v>
      </c>
      <c r="Q23" s="455" t="s">
        <v>488</v>
      </c>
    </row>
    <row r="24" spans="1:17" ht="16.5" customHeight="1">
      <c r="A24" s="255">
        <v>15</v>
      </c>
      <c r="B24" s="291" t="s">
        <v>409</v>
      </c>
      <c r="C24" s="292">
        <v>5128464</v>
      </c>
      <c r="D24" s="118" t="s">
        <v>12</v>
      </c>
      <c r="E24" s="91" t="s">
        <v>321</v>
      </c>
      <c r="F24" s="299">
        <v>-1000</v>
      </c>
      <c r="G24" s="318">
        <v>3035</v>
      </c>
      <c r="H24" s="319">
        <v>3054</v>
      </c>
      <c r="I24" s="319">
        <f>G24-H24</f>
        <v>-19</v>
      </c>
      <c r="J24" s="319">
        <f>$F24*I24</f>
        <v>19000</v>
      </c>
      <c r="K24" s="319">
        <f>J24/1000000</f>
        <v>0.019</v>
      </c>
      <c r="L24" s="318">
        <v>996410</v>
      </c>
      <c r="M24" s="319">
        <v>997377</v>
      </c>
      <c r="N24" s="319">
        <f>L24-M24</f>
        <v>-967</v>
      </c>
      <c r="O24" s="319">
        <f>$F24*N24</f>
        <v>967000</v>
      </c>
      <c r="P24" s="319">
        <f>O24/1000000</f>
        <v>0.967</v>
      </c>
      <c r="Q24" s="440"/>
    </row>
    <row r="25" spans="2:17" ht="16.5" customHeight="1">
      <c r="B25" s="293" t="s">
        <v>153</v>
      </c>
      <c r="C25" s="292"/>
      <c r="D25" s="118"/>
      <c r="E25" s="118"/>
      <c r="F25" s="299"/>
      <c r="G25" s="318"/>
      <c r="H25" s="319"/>
      <c r="I25" s="301"/>
      <c r="J25" s="301"/>
      <c r="K25" s="301"/>
      <c r="L25" s="318"/>
      <c r="M25" s="319"/>
      <c r="N25" s="301"/>
      <c r="O25" s="301"/>
      <c r="P25" s="301"/>
      <c r="Q25" s="440"/>
    </row>
    <row r="26" spans="1:17" ht="16.5" customHeight="1">
      <c r="A26" s="255">
        <v>16</v>
      </c>
      <c r="B26" s="291" t="s">
        <v>14</v>
      </c>
      <c r="C26" s="292">
        <v>5295164</v>
      </c>
      <c r="D26" s="118" t="s">
        <v>12</v>
      </c>
      <c r="E26" s="91" t="s">
        <v>321</v>
      </c>
      <c r="F26" s="299">
        <v>-1000</v>
      </c>
      <c r="G26" s="318">
        <v>141667</v>
      </c>
      <c r="H26" s="319">
        <v>141532</v>
      </c>
      <c r="I26" s="301">
        <f>G26-H26</f>
        <v>135</v>
      </c>
      <c r="J26" s="301">
        <f>$F26*I26</f>
        <v>-135000</v>
      </c>
      <c r="K26" s="301">
        <f>J26/1000000</f>
        <v>-0.135</v>
      </c>
      <c r="L26" s="318">
        <v>19358</v>
      </c>
      <c r="M26" s="319">
        <v>19348</v>
      </c>
      <c r="N26" s="301">
        <f>L26-M26</f>
        <v>10</v>
      </c>
      <c r="O26" s="301">
        <f>$F26*N26</f>
        <v>-10000</v>
      </c>
      <c r="P26" s="301">
        <f>O26/1000000</f>
        <v>-0.01</v>
      </c>
      <c r="Q26" s="453"/>
    </row>
    <row r="27" spans="1:17" ht="16.5" customHeight="1">
      <c r="A27" s="255">
        <v>17</v>
      </c>
      <c r="B27" s="291" t="s">
        <v>15</v>
      </c>
      <c r="C27" s="292">
        <v>5128438</v>
      </c>
      <c r="D27" s="118" t="s">
        <v>12</v>
      </c>
      <c r="E27" s="91" t="s">
        <v>321</v>
      </c>
      <c r="F27" s="299">
        <v>-1000</v>
      </c>
      <c r="G27" s="318">
        <v>6548</v>
      </c>
      <c r="H27" s="319">
        <v>6540</v>
      </c>
      <c r="I27" s="319">
        <f>G27-H27</f>
        <v>8</v>
      </c>
      <c r="J27" s="319">
        <f>$F27*I27</f>
        <v>-8000</v>
      </c>
      <c r="K27" s="319">
        <f>J27/1000000</f>
        <v>-0.008</v>
      </c>
      <c r="L27" s="318">
        <v>999733</v>
      </c>
      <c r="M27" s="319">
        <v>999808</v>
      </c>
      <c r="N27" s="319">
        <f>L27-M27</f>
        <v>-75</v>
      </c>
      <c r="O27" s="319">
        <f>$F27*N27</f>
        <v>75000</v>
      </c>
      <c r="P27" s="319">
        <f>O27/1000000</f>
        <v>0.075</v>
      </c>
      <c r="Q27" s="453"/>
    </row>
    <row r="28" spans="1:17" ht="16.5" customHeight="1">
      <c r="A28" s="255">
        <v>18</v>
      </c>
      <c r="B28" s="291" t="s">
        <v>16</v>
      </c>
      <c r="C28" s="292">
        <v>4864988</v>
      </c>
      <c r="D28" s="118" t="s">
        <v>12</v>
      </c>
      <c r="E28" s="91" t="s">
        <v>321</v>
      </c>
      <c r="F28" s="299">
        <v>-2000</v>
      </c>
      <c r="G28" s="318">
        <v>38318</v>
      </c>
      <c r="H28" s="319">
        <v>38291</v>
      </c>
      <c r="I28" s="301">
        <f>G28-H28</f>
        <v>27</v>
      </c>
      <c r="J28" s="301">
        <f>$F28*I28</f>
        <v>-54000</v>
      </c>
      <c r="K28" s="301">
        <f>J28/1000000</f>
        <v>-0.054</v>
      </c>
      <c r="L28" s="318">
        <v>998805</v>
      </c>
      <c r="M28" s="319">
        <v>998813</v>
      </c>
      <c r="N28" s="301">
        <f>L28-M28</f>
        <v>-8</v>
      </c>
      <c r="O28" s="301">
        <f>$F28*N28</f>
        <v>16000</v>
      </c>
      <c r="P28" s="301">
        <f>O28/1000000</f>
        <v>0.016</v>
      </c>
      <c r="Q28" s="453"/>
    </row>
    <row r="29" spans="1:17" ht="17.25" customHeight="1">
      <c r="A29" s="255">
        <v>19</v>
      </c>
      <c r="B29" s="291" t="s">
        <v>152</v>
      </c>
      <c r="C29" s="292">
        <v>4864938</v>
      </c>
      <c r="D29" s="118" t="s">
        <v>12</v>
      </c>
      <c r="E29" s="91" t="s">
        <v>321</v>
      </c>
      <c r="F29" s="299">
        <v>-2000</v>
      </c>
      <c r="G29" s="318">
        <v>1794</v>
      </c>
      <c r="H29" s="319">
        <v>1826</v>
      </c>
      <c r="I29" s="319">
        <f>G29-H29</f>
        <v>-32</v>
      </c>
      <c r="J29" s="319">
        <f>$F29*I29</f>
        <v>64000</v>
      </c>
      <c r="K29" s="319">
        <f>J29/1000000</f>
        <v>0.064</v>
      </c>
      <c r="L29" s="318">
        <v>999930</v>
      </c>
      <c r="M29" s="319">
        <v>999992</v>
      </c>
      <c r="N29" s="319">
        <f>L29-M29</f>
        <v>-62</v>
      </c>
      <c r="O29" s="319">
        <f>$F29*N29</f>
        <v>124000</v>
      </c>
      <c r="P29" s="319">
        <f>O29/1000000</f>
        <v>0.124</v>
      </c>
      <c r="Q29" s="453"/>
    </row>
    <row r="30" spans="2:17" ht="17.25" customHeight="1">
      <c r="B30" s="293" t="s">
        <v>421</v>
      </c>
      <c r="C30" s="292"/>
      <c r="D30" s="118"/>
      <c r="E30" s="91"/>
      <c r="F30" s="299"/>
      <c r="G30" s="318"/>
      <c r="H30" s="319"/>
      <c r="I30" s="319"/>
      <c r="J30" s="319"/>
      <c r="K30" s="319"/>
      <c r="L30" s="318"/>
      <c r="M30" s="319"/>
      <c r="N30" s="319"/>
      <c r="O30" s="319"/>
      <c r="P30" s="319"/>
      <c r="Q30" s="453"/>
    </row>
    <row r="31" spans="1:17" ht="17.25" customHeight="1">
      <c r="A31" s="255">
        <v>20</v>
      </c>
      <c r="B31" s="291" t="s">
        <v>14</v>
      </c>
      <c r="C31" s="292">
        <v>5128451</v>
      </c>
      <c r="D31" s="118" t="s">
        <v>12</v>
      </c>
      <c r="E31" s="91" t="s">
        <v>321</v>
      </c>
      <c r="F31" s="299">
        <v>-800</v>
      </c>
      <c r="G31" s="318">
        <v>122529</v>
      </c>
      <c r="H31" s="319">
        <v>122461</v>
      </c>
      <c r="I31" s="301">
        <f>G31-H31</f>
        <v>68</v>
      </c>
      <c r="J31" s="301">
        <f>$F31*I31</f>
        <v>-54400</v>
      </c>
      <c r="K31" s="301">
        <f>J31/1000000</f>
        <v>-0.0544</v>
      </c>
      <c r="L31" s="318">
        <v>4938</v>
      </c>
      <c r="M31" s="319">
        <v>2798</v>
      </c>
      <c r="N31" s="301">
        <f>L31-M31</f>
        <v>2140</v>
      </c>
      <c r="O31" s="301">
        <f>$F31*N31</f>
        <v>-1712000</v>
      </c>
      <c r="P31" s="301">
        <f>O31/1000000</f>
        <v>-1.712</v>
      </c>
      <c r="Q31" s="453"/>
    </row>
    <row r="32" spans="1:17" ht="17.25" customHeight="1">
      <c r="A32" s="255">
        <v>21</v>
      </c>
      <c r="B32" s="291" t="s">
        <v>15</v>
      </c>
      <c r="C32" s="292">
        <v>5128459</v>
      </c>
      <c r="D32" s="118" t="s">
        <v>12</v>
      </c>
      <c r="E32" s="91" t="s">
        <v>321</v>
      </c>
      <c r="F32" s="299">
        <v>-800</v>
      </c>
      <c r="G32" s="318">
        <v>121739</v>
      </c>
      <c r="H32" s="319">
        <v>121738</v>
      </c>
      <c r="I32" s="301">
        <f>G32-H32</f>
        <v>1</v>
      </c>
      <c r="J32" s="301">
        <f>$F32*I32</f>
        <v>-800</v>
      </c>
      <c r="K32" s="301">
        <f>J32/1000000</f>
        <v>-0.0008</v>
      </c>
      <c r="L32" s="318">
        <v>1000826</v>
      </c>
      <c r="M32" s="319">
        <v>999599</v>
      </c>
      <c r="N32" s="301">
        <f>L32-M32</f>
        <v>1227</v>
      </c>
      <c r="O32" s="301">
        <f>$F32*N32</f>
        <v>-981600</v>
      </c>
      <c r="P32" s="301">
        <f>O32/1000000</f>
        <v>-0.9816</v>
      </c>
      <c r="Q32" s="453"/>
    </row>
    <row r="33" spans="1:17" ht="17.25" customHeight="1">
      <c r="A33" s="255"/>
      <c r="B33" s="269" t="s">
        <v>154</v>
      </c>
      <c r="C33" s="292"/>
      <c r="D33" s="80"/>
      <c r="E33" s="80"/>
      <c r="F33" s="299"/>
      <c r="G33" s="318"/>
      <c r="H33" s="319"/>
      <c r="I33" s="301"/>
      <c r="J33" s="301"/>
      <c r="K33" s="301"/>
      <c r="L33" s="318"/>
      <c r="M33" s="319"/>
      <c r="N33" s="301"/>
      <c r="O33" s="301"/>
      <c r="P33" s="301"/>
      <c r="Q33" s="440"/>
    </row>
    <row r="34" spans="1:17" ht="18.75" customHeight="1">
      <c r="A34" s="255">
        <v>22</v>
      </c>
      <c r="B34" s="291" t="s">
        <v>14</v>
      </c>
      <c r="C34" s="292">
        <v>5295151</v>
      </c>
      <c r="D34" s="118" t="s">
        <v>12</v>
      </c>
      <c r="E34" s="91" t="s">
        <v>321</v>
      </c>
      <c r="F34" s="299">
        <v>-1000</v>
      </c>
      <c r="G34" s="318">
        <v>945828</v>
      </c>
      <c r="H34" s="319">
        <v>946199</v>
      </c>
      <c r="I34" s="301">
        <f aca="true" t="shared" si="6" ref="I34:I41">G34-H34</f>
        <v>-371</v>
      </c>
      <c r="J34" s="301">
        <f aca="true" t="shared" si="7" ref="J34:J41">$F34*I34</f>
        <v>371000</v>
      </c>
      <c r="K34" s="301">
        <f aca="true" t="shared" si="8" ref="K34:K41">J34/1000000</f>
        <v>0.371</v>
      </c>
      <c r="L34" s="318">
        <v>959345</v>
      </c>
      <c r="M34" s="319">
        <v>959347</v>
      </c>
      <c r="N34" s="301">
        <f aca="true" t="shared" si="9" ref="N34:N41">L34-M34</f>
        <v>-2</v>
      </c>
      <c r="O34" s="301">
        <f aca="true" t="shared" si="10" ref="O34:O41">$F34*N34</f>
        <v>2000</v>
      </c>
      <c r="P34" s="301">
        <f aca="true" t="shared" si="11" ref="P34:P41">O34/1000000</f>
        <v>0.002</v>
      </c>
      <c r="Q34" s="448"/>
    </row>
    <row r="35" spans="1:17" ht="17.25" customHeight="1">
      <c r="A35" s="255">
        <v>23</v>
      </c>
      <c r="B35" s="291" t="s">
        <v>15</v>
      </c>
      <c r="C35" s="292">
        <v>4865036</v>
      </c>
      <c r="D35" s="118" t="s">
        <v>12</v>
      </c>
      <c r="E35" s="91" t="s">
        <v>321</v>
      </c>
      <c r="F35" s="299">
        <v>-2000</v>
      </c>
      <c r="G35" s="318">
        <v>956126</v>
      </c>
      <c r="H35" s="319">
        <v>957073</v>
      </c>
      <c r="I35" s="301">
        <f>G35-H35</f>
        <v>-947</v>
      </c>
      <c r="J35" s="301">
        <f>$F35*I35</f>
        <v>1894000</v>
      </c>
      <c r="K35" s="301">
        <f>J35/1000000</f>
        <v>1.894</v>
      </c>
      <c r="L35" s="318">
        <v>991320</v>
      </c>
      <c r="M35" s="319">
        <v>991339</v>
      </c>
      <c r="N35" s="301">
        <f>L35-M35</f>
        <v>-19</v>
      </c>
      <c r="O35" s="301">
        <f>$F35*N35</f>
        <v>38000</v>
      </c>
      <c r="P35" s="301">
        <f>O35/1000000</f>
        <v>0.038</v>
      </c>
      <c r="Q35" s="453"/>
    </row>
    <row r="36" spans="1:17" ht="15.75" customHeight="1">
      <c r="A36" s="255">
        <v>24</v>
      </c>
      <c r="B36" s="291" t="s">
        <v>16</v>
      </c>
      <c r="C36" s="292">
        <v>5295147</v>
      </c>
      <c r="D36" s="118" t="s">
        <v>12</v>
      </c>
      <c r="E36" s="91" t="s">
        <v>321</v>
      </c>
      <c r="F36" s="299">
        <v>-2000</v>
      </c>
      <c r="G36" s="318">
        <v>910449</v>
      </c>
      <c r="H36" s="319">
        <v>910777</v>
      </c>
      <c r="I36" s="301">
        <f t="shared" si="6"/>
        <v>-328</v>
      </c>
      <c r="J36" s="301">
        <f t="shared" si="7"/>
        <v>656000</v>
      </c>
      <c r="K36" s="301">
        <f t="shared" si="8"/>
        <v>0.656</v>
      </c>
      <c r="L36" s="318">
        <v>971807</v>
      </c>
      <c r="M36" s="319">
        <v>971809</v>
      </c>
      <c r="N36" s="301">
        <f t="shared" si="9"/>
        <v>-2</v>
      </c>
      <c r="O36" s="301">
        <f t="shared" si="10"/>
        <v>4000</v>
      </c>
      <c r="P36" s="301">
        <f t="shared" si="11"/>
        <v>0.004</v>
      </c>
      <c r="Q36" s="453"/>
    </row>
    <row r="37" spans="1:17" ht="15.75" customHeight="1">
      <c r="A37" s="255">
        <v>25</v>
      </c>
      <c r="B37" s="271" t="s">
        <v>152</v>
      </c>
      <c r="C37" s="292">
        <v>4865001</v>
      </c>
      <c r="D37" s="80" t="s">
        <v>12</v>
      </c>
      <c r="E37" s="91" t="s">
        <v>321</v>
      </c>
      <c r="F37" s="299">
        <v>-1000</v>
      </c>
      <c r="G37" s="318">
        <v>12134</v>
      </c>
      <c r="H37" s="319">
        <v>12421</v>
      </c>
      <c r="I37" s="301">
        <f t="shared" si="6"/>
        <v>-287</v>
      </c>
      <c r="J37" s="301">
        <f t="shared" si="7"/>
        <v>287000</v>
      </c>
      <c r="K37" s="301">
        <f t="shared" si="8"/>
        <v>0.287</v>
      </c>
      <c r="L37" s="318">
        <v>996038</v>
      </c>
      <c r="M37" s="319">
        <v>996073</v>
      </c>
      <c r="N37" s="301">
        <f t="shared" si="9"/>
        <v>-35</v>
      </c>
      <c r="O37" s="301">
        <f t="shared" si="10"/>
        <v>35000</v>
      </c>
      <c r="P37" s="301">
        <f t="shared" si="11"/>
        <v>0.035</v>
      </c>
      <c r="Q37" s="707"/>
    </row>
    <row r="38" spans="2:17" ht="15.75" customHeight="1">
      <c r="B38" s="269" t="s">
        <v>440</v>
      </c>
      <c r="C38" s="292"/>
      <c r="D38" s="80"/>
      <c r="E38" s="91"/>
      <c r="F38" s="299"/>
      <c r="G38" s="318"/>
      <c r="H38" s="319"/>
      <c r="I38" s="301"/>
      <c r="J38" s="301"/>
      <c r="K38" s="301"/>
      <c r="L38" s="318"/>
      <c r="M38" s="319"/>
      <c r="N38" s="301"/>
      <c r="O38" s="301"/>
      <c r="P38" s="301"/>
      <c r="Q38" s="707"/>
    </row>
    <row r="39" spans="1:17" ht="15.75" customHeight="1">
      <c r="A39" s="255">
        <v>26</v>
      </c>
      <c r="B39" s="271" t="s">
        <v>441</v>
      </c>
      <c r="C39" s="292">
        <v>5295131</v>
      </c>
      <c r="D39" s="80" t="s">
        <v>12</v>
      </c>
      <c r="E39" s="91" t="s">
        <v>321</v>
      </c>
      <c r="F39" s="299">
        <v>-1000</v>
      </c>
      <c r="G39" s="318">
        <v>997275</v>
      </c>
      <c r="H39" s="319">
        <v>997335</v>
      </c>
      <c r="I39" s="301">
        <f t="shared" si="6"/>
        <v>-60</v>
      </c>
      <c r="J39" s="301">
        <f t="shared" si="7"/>
        <v>60000</v>
      </c>
      <c r="K39" s="301">
        <f t="shared" si="8"/>
        <v>0.06</v>
      </c>
      <c r="L39" s="318">
        <v>999994</v>
      </c>
      <c r="M39" s="319">
        <v>999995</v>
      </c>
      <c r="N39" s="301">
        <f t="shared" si="9"/>
        <v>-1</v>
      </c>
      <c r="O39" s="301">
        <f t="shared" si="10"/>
        <v>1000</v>
      </c>
      <c r="P39" s="301">
        <f t="shared" si="11"/>
        <v>0.001</v>
      </c>
      <c r="Q39" s="707"/>
    </row>
    <row r="40" spans="1:17" ht="15.75" customHeight="1">
      <c r="A40" s="255">
        <v>27</v>
      </c>
      <c r="B40" s="271" t="s">
        <v>442</v>
      </c>
      <c r="C40" s="292">
        <v>5295139</v>
      </c>
      <c r="D40" s="80" t="s">
        <v>12</v>
      </c>
      <c r="E40" s="91" t="s">
        <v>321</v>
      </c>
      <c r="F40" s="299">
        <v>-1000</v>
      </c>
      <c r="G40" s="318">
        <v>980992</v>
      </c>
      <c r="H40" s="319">
        <v>981020</v>
      </c>
      <c r="I40" s="301">
        <f t="shared" si="6"/>
        <v>-28</v>
      </c>
      <c r="J40" s="301">
        <f t="shared" si="7"/>
        <v>28000</v>
      </c>
      <c r="K40" s="301">
        <f t="shared" si="8"/>
        <v>0.028</v>
      </c>
      <c r="L40" s="318">
        <v>999859</v>
      </c>
      <c r="M40" s="319">
        <v>999863</v>
      </c>
      <c r="N40" s="301">
        <f t="shared" si="9"/>
        <v>-4</v>
      </c>
      <c r="O40" s="301">
        <f t="shared" si="10"/>
        <v>4000</v>
      </c>
      <c r="P40" s="301">
        <f t="shared" si="11"/>
        <v>0.004</v>
      </c>
      <c r="Q40" s="707"/>
    </row>
    <row r="41" spans="1:17" ht="15.75" customHeight="1">
      <c r="A41" s="255">
        <v>28</v>
      </c>
      <c r="B41" s="271" t="s">
        <v>443</v>
      </c>
      <c r="C41" s="292">
        <v>5295173</v>
      </c>
      <c r="D41" s="80" t="s">
        <v>12</v>
      </c>
      <c r="E41" s="91" t="s">
        <v>321</v>
      </c>
      <c r="F41" s="299">
        <v>-1000</v>
      </c>
      <c r="G41" s="318">
        <v>277462</v>
      </c>
      <c r="H41" s="319">
        <v>277405</v>
      </c>
      <c r="I41" s="301">
        <f t="shared" si="6"/>
        <v>57</v>
      </c>
      <c r="J41" s="301">
        <f t="shared" si="7"/>
        <v>-57000</v>
      </c>
      <c r="K41" s="301">
        <f t="shared" si="8"/>
        <v>-0.057</v>
      </c>
      <c r="L41" s="318">
        <v>121892</v>
      </c>
      <c r="M41" s="319">
        <v>121484</v>
      </c>
      <c r="N41" s="301">
        <f t="shared" si="9"/>
        <v>408</v>
      </c>
      <c r="O41" s="301">
        <f t="shared" si="10"/>
        <v>-408000</v>
      </c>
      <c r="P41" s="301">
        <f t="shared" si="11"/>
        <v>-0.408</v>
      </c>
      <c r="Q41" s="707"/>
    </row>
    <row r="42" spans="1:17" ht="15.75" customHeight="1">
      <c r="A42" s="255">
        <v>29</v>
      </c>
      <c r="B42" s="271" t="s">
        <v>444</v>
      </c>
      <c r="C42" s="292">
        <v>5100228</v>
      </c>
      <c r="D42" s="80" t="s">
        <v>12</v>
      </c>
      <c r="E42" s="91" t="s">
        <v>321</v>
      </c>
      <c r="F42" s="299">
        <v>-2000</v>
      </c>
      <c r="G42" s="318">
        <v>7521</v>
      </c>
      <c r="H42" s="319">
        <v>7510</v>
      </c>
      <c r="I42" s="301">
        <f>G42-H42</f>
        <v>11</v>
      </c>
      <c r="J42" s="301">
        <f>$F42*I42</f>
        <v>-22000</v>
      </c>
      <c r="K42" s="301">
        <f>J42/1000000</f>
        <v>-0.022</v>
      </c>
      <c r="L42" s="318">
        <v>234</v>
      </c>
      <c r="M42" s="319">
        <v>147</v>
      </c>
      <c r="N42" s="301">
        <f>L42-M42</f>
        <v>87</v>
      </c>
      <c r="O42" s="301">
        <f>$F42*N42</f>
        <v>-174000</v>
      </c>
      <c r="P42" s="301">
        <f>O42/1000000</f>
        <v>-0.174</v>
      </c>
      <c r="Q42" s="707"/>
    </row>
    <row r="43" spans="1:17" ht="17.25" customHeight="1">
      <c r="A43" s="255"/>
      <c r="B43" s="293" t="s">
        <v>155</v>
      </c>
      <c r="C43" s="292"/>
      <c r="D43" s="118"/>
      <c r="E43" s="118"/>
      <c r="F43" s="299"/>
      <c r="G43" s="318"/>
      <c r="H43" s="319"/>
      <c r="I43" s="301"/>
      <c r="J43" s="301"/>
      <c r="K43" s="301"/>
      <c r="L43" s="318"/>
      <c r="M43" s="319"/>
      <c r="N43" s="301"/>
      <c r="O43" s="301"/>
      <c r="P43" s="301"/>
      <c r="Q43" s="440"/>
    </row>
    <row r="44" spans="2:17" ht="19.5" customHeight="1">
      <c r="B44" s="293" t="s">
        <v>37</v>
      </c>
      <c r="C44" s="292"/>
      <c r="D44" s="118"/>
      <c r="E44" s="118"/>
      <c r="F44" s="299"/>
      <c r="G44" s="318"/>
      <c r="H44" s="319"/>
      <c r="I44" s="301"/>
      <c r="J44" s="301"/>
      <c r="K44" s="301"/>
      <c r="L44" s="318"/>
      <c r="M44" s="319"/>
      <c r="N44" s="301"/>
      <c r="O44" s="301"/>
      <c r="P44" s="301"/>
      <c r="Q44" s="440"/>
    </row>
    <row r="45" spans="1:17" ht="22.5" customHeight="1">
      <c r="A45" s="255">
        <v>30</v>
      </c>
      <c r="B45" s="291" t="s">
        <v>156</v>
      </c>
      <c r="C45" s="292">
        <v>4864787</v>
      </c>
      <c r="D45" s="118" t="s">
        <v>12</v>
      </c>
      <c r="E45" s="91" t="s">
        <v>321</v>
      </c>
      <c r="F45" s="299">
        <v>800</v>
      </c>
      <c r="G45" s="318">
        <v>347</v>
      </c>
      <c r="H45" s="319">
        <v>346</v>
      </c>
      <c r="I45" s="301">
        <f>G45-H45</f>
        <v>1</v>
      </c>
      <c r="J45" s="301">
        <f>$F45*I45</f>
        <v>800</v>
      </c>
      <c r="K45" s="301">
        <f>J45/1000000</f>
        <v>0.0008</v>
      </c>
      <c r="L45" s="318">
        <v>629</v>
      </c>
      <c r="M45" s="319">
        <v>629</v>
      </c>
      <c r="N45" s="301">
        <f>L45-M45</f>
        <v>0</v>
      </c>
      <c r="O45" s="301">
        <f>$F45*N45</f>
        <v>0</v>
      </c>
      <c r="P45" s="301">
        <f>O45/1000000</f>
        <v>0</v>
      </c>
      <c r="Q45" s="440"/>
    </row>
    <row r="46" spans="1:17" ht="15.75" customHeight="1">
      <c r="A46" s="255"/>
      <c r="B46" s="269" t="s">
        <v>157</v>
      </c>
      <c r="C46" s="292"/>
      <c r="D46" s="80"/>
      <c r="E46" s="80"/>
      <c r="F46" s="299"/>
      <c r="G46" s="318"/>
      <c r="H46" s="319"/>
      <c r="I46" s="301"/>
      <c r="J46" s="301"/>
      <c r="K46" s="301"/>
      <c r="L46" s="318"/>
      <c r="M46" s="319"/>
      <c r="N46" s="301"/>
      <c r="O46" s="301"/>
      <c r="P46" s="301"/>
      <c r="Q46" s="440"/>
    </row>
    <row r="47" spans="1:17" ht="15.75" customHeight="1">
      <c r="A47" s="255">
        <v>31</v>
      </c>
      <c r="B47" s="271" t="s">
        <v>14</v>
      </c>
      <c r="C47" s="292">
        <v>5269210</v>
      </c>
      <c r="D47" s="80" t="s">
        <v>12</v>
      </c>
      <c r="E47" s="91" t="s">
        <v>321</v>
      </c>
      <c r="F47" s="299">
        <v>-1000</v>
      </c>
      <c r="G47" s="318">
        <v>935566</v>
      </c>
      <c r="H47" s="319">
        <v>935647</v>
      </c>
      <c r="I47" s="301">
        <f>G47-H47</f>
        <v>-81</v>
      </c>
      <c r="J47" s="301">
        <f>$F47*I47</f>
        <v>81000</v>
      </c>
      <c r="K47" s="301">
        <f>J47/1000000</f>
        <v>0.081</v>
      </c>
      <c r="L47" s="318">
        <v>965384</v>
      </c>
      <c r="M47" s="319">
        <v>965454</v>
      </c>
      <c r="N47" s="301">
        <f>L47-M47</f>
        <v>-70</v>
      </c>
      <c r="O47" s="301">
        <f>$F47*N47</f>
        <v>70000</v>
      </c>
      <c r="P47" s="301">
        <f>O47/1000000</f>
        <v>0.07</v>
      </c>
      <c r="Q47" s="440"/>
    </row>
    <row r="48" spans="1:17" ht="15.75" customHeight="1">
      <c r="A48" s="255">
        <v>32</v>
      </c>
      <c r="B48" s="291" t="s">
        <v>15</v>
      </c>
      <c r="C48" s="292">
        <v>5269211</v>
      </c>
      <c r="D48" s="118" t="s">
        <v>12</v>
      </c>
      <c r="E48" s="91" t="s">
        <v>321</v>
      </c>
      <c r="F48" s="299">
        <v>-1000</v>
      </c>
      <c r="G48" s="318">
        <v>972468</v>
      </c>
      <c r="H48" s="319">
        <v>972475</v>
      </c>
      <c r="I48" s="301">
        <f>G48-H48</f>
        <v>-7</v>
      </c>
      <c r="J48" s="301">
        <f>$F48*I48</f>
        <v>7000</v>
      </c>
      <c r="K48" s="301">
        <f>J48/1000000</f>
        <v>0.007</v>
      </c>
      <c r="L48" s="318">
        <v>983840</v>
      </c>
      <c r="M48" s="319">
        <v>983956</v>
      </c>
      <c r="N48" s="301">
        <f>L48-M48</f>
        <v>-116</v>
      </c>
      <c r="O48" s="301">
        <f>$F48*N48</f>
        <v>116000</v>
      </c>
      <c r="P48" s="301">
        <f>O48/1000000</f>
        <v>0.116</v>
      </c>
      <c r="Q48" s="654" t="s">
        <v>489</v>
      </c>
    </row>
    <row r="49" spans="1:17" ht="15.75" customHeight="1">
      <c r="A49" s="255"/>
      <c r="B49" s="291"/>
      <c r="C49" s="292"/>
      <c r="D49" s="118"/>
      <c r="E49" s="91"/>
      <c r="F49" s="299"/>
      <c r="G49" s="318"/>
      <c r="H49" s="319"/>
      <c r="I49" s="301"/>
      <c r="J49" s="301"/>
      <c r="K49" s="301">
        <v>0.00329</v>
      </c>
      <c r="L49" s="318"/>
      <c r="M49" s="319"/>
      <c r="N49" s="301"/>
      <c r="O49" s="301"/>
      <c r="P49" s="301">
        <v>0.0545</v>
      </c>
      <c r="Q49" s="654" t="s">
        <v>483</v>
      </c>
    </row>
    <row r="50" spans="1:17" ht="15.75" customHeight="1">
      <c r="A50" s="255"/>
      <c r="B50" s="291"/>
      <c r="C50" s="292">
        <v>5269749</v>
      </c>
      <c r="D50" s="118" t="s">
        <v>12</v>
      </c>
      <c r="E50" s="91" t="s">
        <v>321</v>
      </c>
      <c r="F50" s="299">
        <v>-1000</v>
      </c>
      <c r="G50" s="318">
        <v>999997</v>
      </c>
      <c r="H50" s="319">
        <v>1000000</v>
      </c>
      <c r="I50" s="301">
        <f>G50-H50</f>
        <v>-3</v>
      </c>
      <c r="J50" s="301">
        <f>$F50*I50</f>
        <v>3000</v>
      </c>
      <c r="K50" s="301">
        <f>J50/1000000</f>
        <v>0.003</v>
      </c>
      <c r="L50" s="318">
        <v>999976</v>
      </c>
      <c r="M50" s="319">
        <v>1000000</v>
      </c>
      <c r="N50" s="301">
        <f>L50-M50</f>
        <v>-24</v>
      </c>
      <c r="O50" s="301">
        <f>$F50*N50</f>
        <v>24000</v>
      </c>
      <c r="P50" s="301">
        <f>O50/1000000</f>
        <v>0.024</v>
      </c>
      <c r="Q50" s="654" t="s">
        <v>479</v>
      </c>
    </row>
    <row r="51" spans="1:17" ht="15.75" customHeight="1">
      <c r="A51" s="255">
        <v>33</v>
      </c>
      <c r="B51" s="291" t="s">
        <v>16</v>
      </c>
      <c r="C51" s="292">
        <v>4864945</v>
      </c>
      <c r="D51" s="118" t="s">
        <v>12</v>
      </c>
      <c r="E51" s="91" t="s">
        <v>321</v>
      </c>
      <c r="F51" s="299">
        <v>-1000</v>
      </c>
      <c r="G51" s="263">
        <v>592</v>
      </c>
      <c r="H51" s="264">
        <v>592</v>
      </c>
      <c r="I51" s="301">
        <f>G51-H51</f>
        <v>0</v>
      </c>
      <c r="J51" s="301">
        <f>$F51*I51</f>
        <v>0</v>
      </c>
      <c r="K51" s="301">
        <f>J51/1000000</f>
        <v>0</v>
      </c>
      <c r="L51" s="263">
        <v>0</v>
      </c>
      <c r="M51" s="264">
        <v>0</v>
      </c>
      <c r="N51" s="301">
        <f>L51-M51</f>
        <v>0</v>
      </c>
      <c r="O51" s="301">
        <f>$F51*N51</f>
        <v>0</v>
      </c>
      <c r="P51" s="301">
        <f>O51/1000000</f>
        <v>0</v>
      </c>
      <c r="Q51" s="654"/>
    </row>
    <row r="52" spans="2:17" ht="22.5" customHeight="1">
      <c r="B52" s="269" t="s">
        <v>449</v>
      </c>
      <c r="C52" s="292"/>
      <c r="D52" s="118"/>
      <c r="E52" s="91"/>
      <c r="F52" s="299"/>
      <c r="G52" s="318"/>
      <c r="H52" s="319"/>
      <c r="I52" s="301"/>
      <c r="J52" s="301"/>
      <c r="K52" s="301"/>
      <c r="L52" s="318"/>
      <c r="M52" s="319"/>
      <c r="N52" s="301"/>
      <c r="O52" s="301"/>
      <c r="P52" s="301"/>
      <c r="Q52" s="654"/>
    </row>
    <row r="53" spans="1:17" ht="22.5" customHeight="1">
      <c r="A53" s="255">
        <v>34</v>
      </c>
      <c r="B53" s="271" t="s">
        <v>443</v>
      </c>
      <c r="C53" s="292">
        <v>5128460</v>
      </c>
      <c r="D53" s="80" t="s">
        <v>12</v>
      </c>
      <c r="E53" s="91" t="s">
        <v>321</v>
      </c>
      <c r="F53" s="299">
        <v>-800</v>
      </c>
      <c r="G53" s="318">
        <v>40768</v>
      </c>
      <c r="H53" s="319">
        <v>40749</v>
      </c>
      <c r="I53" s="301">
        <f>G53-H53</f>
        <v>19</v>
      </c>
      <c r="J53" s="301">
        <f>$F53*I53</f>
        <v>-15200</v>
      </c>
      <c r="K53" s="301">
        <f>J53/1000000</f>
        <v>-0.0152</v>
      </c>
      <c r="L53" s="318">
        <v>999583</v>
      </c>
      <c r="M53" s="319">
        <v>999354</v>
      </c>
      <c r="N53" s="301">
        <f>L53-M53</f>
        <v>229</v>
      </c>
      <c r="O53" s="301">
        <f>$F53*N53</f>
        <v>-183200</v>
      </c>
      <c r="P53" s="301">
        <f>O53/1000000</f>
        <v>-0.1832</v>
      </c>
      <c r="Q53" s="654"/>
    </row>
    <row r="54" spans="1:17" ht="22.5" customHeight="1">
      <c r="A54" s="255">
        <v>35</v>
      </c>
      <c r="B54" s="271" t="s">
        <v>444</v>
      </c>
      <c r="C54" s="292">
        <v>5295149</v>
      </c>
      <c r="D54" s="80" t="s">
        <v>12</v>
      </c>
      <c r="E54" s="91" t="s">
        <v>321</v>
      </c>
      <c r="F54" s="299">
        <v>-1600</v>
      </c>
      <c r="G54" s="318">
        <v>62688</v>
      </c>
      <c r="H54" s="319">
        <v>62679</v>
      </c>
      <c r="I54" s="301">
        <f>G54-H54</f>
        <v>9</v>
      </c>
      <c r="J54" s="301">
        <f>$F54*I54</f>
        <v>-14400</v>
      </c>
      <c r="K54" s="301">
        <f>J54/1000000</f>
        <v>-0.0144</v>
      </c>
      <c r="L54" s="318">
        <v>979362</v>
      </c>
      <c r="M54" s="319">
        <v>979172</v>
      </c>
      <c r="N54" s="301">
        <f>L54-M54</f>
        <v>190</v>
      </c>
      <c r="O54" s="301">
        <f>$F54*N54</f>
        <v>-304000</v>
      </c>
      <c r="P54" s="301">
        <f>O54/1000000</f>
        <v>-0.304</v>
      </c>
      <c r="Q54" s="654"/>
    </row>
    <row r="55" spans="2:17" ht="18.75" customHeight="1">
      <c r="B55" s="293" t="s">
        <v>158</v>
      </c>
      <c r="C55" s="292"/>
      <c r="D55" s="118"/>
      <c r="E55" s="118"/>
      <c r="F55" s="297"/>
      <c r="G55" s="318"/>
      <c r="H55" s="319"/>
      <c r="I55" s="301"/>
      <c r="J55" s="301"/>
      <c r="K55" s="301"/>
      <c r="L55" s="318"/>
      <c r="M55" s="319"/>
      <c r="N55" s="301"/>
      <c r="O55" s="301"/>
      <c r="P55" s="301"/>
      <c r="Q55" s="440"/>
    </row>
    <row r="56" spans="1:17" ht="22.5" customHeight="1">
      <c r="A56" s="255">
        <v>36</v>
      </c>
      <c r="B56" s="291" t="s">
        <v>398</v>
      </c>
      <c r="C56" s="292">
        <v>4865010</v>
      </c>
      <c r="D56" s="118" t="s">
        <v>12</v>
      </c>
      <c r="E56" s="91" t="s">
        <v>321</v>
      </c>
      <c r="F56" s="299">
        <v>-2000</v>
      </c>
      <c r="G56" s="318">
        <v>996244</v>
      </c>
      <c r="H56" s="319">
        <v>996280</v>
      </c>
      <c r="I56" s="301">
        <f>G56-H56</f>
        <v>-36</v>
      </c>
      <c r="J56" s="301">
        <f>$F56*I56</f>
        <v>72000</v>
      </c>
      <c r="K56" s="301">
        <f>J56/1000000</f>
        <v>0.072</v>
      </c>
      <c r="L56" s="318">
        <v>987803</v>
      </c>
      <c r="M56" s="319">
        <v>987673</v>
      </c>
      <c r="N56" s="301">
        <f>L56-M56</f>
        <v>130</v>
      </c>
      <c r="O56" s="301">
        <f>$F56*N56</f>
        <v>-260000</v>
      </c>
      <c r="P56" s="301">
        <f>O56/1000000</f>
        <v>-0.26</v>
      </c>
      <c r="Q56" s="440"/>
    </row>
    <row r="57" spans="1:17" ht="22.5" customHeight="1">
      <c r="A57" s="255">
        <v>37</v>
      </c>
      <c r="B57" s="291" t="s">
        <v>399</v>
      </c>
      <c r="C57" s="292">
        <v>4864947</v>
      </c>
      <c r="D57" s="118" t="s">
        <v>12</v>
      </c>
      <c r="E57" s="91" t="s">
        <v>321</v>
      </c>
      <c r="F57" s="299">
        <v>-1000</v>
      </c>
      <c r="G57" s="318">
        <v>999965</v>
      </c>
      <c r="H57" s="319">
        <v>1000000</v>
      </c>
      <c r="I57" s="301">
        <f>G57-H57</f>
        <v>-35</v>
      </c>
      <c r="J57" s="301">
        <f>$F57*I57</f>
        <v>35000</v>
      </c>
      <c r="K57" s="301">
        <f>J57/1000000</f>
        <v>0.035</v>
      </c>
      <c r="L57" s="318">
        <v>998336</v>
      </c>
      <c r="M57" s="319">
        <v>998964</v>
      </c>
      <c r="N57" s="301">
        <f>L57-M57</f>
        <v>-628</v>
      </c>
      <c r="O57" s="301">
        <f>$F57*N57</f>
        <v>628000</v>
      </c>
      <c r="P57" s="301">
        <f>O57/1000000</f>
        <v>0.628</v>
      </c>
      <c r="Q57" s="440"/>
    </row>
    <row r="58" spans="1:17" ht="22.5" customHeight="1">
      <c r="A58" s="270">
        <v>38</v>
      </c>
      <c r="B58" s="271" t="s">
        <v>400</v>
      </c>
      <c r="C58" s="292">
        <v>4864933</v>
      </c>
      <c r="D58" s="80" t="s">
        <v>12</v>
      </c>
      <c r="E58" s="91" t="s">
        <v>321</v>
      </c>
      <c r="F58" s="299">
        <v>-1000</v>
      </c>
      <c r="G58" s="318">
        <v>23567</v>
      </c>
      <c r="H58" s="319">
        <v>23610</v>
      </c>
      <c r="I58" s="301">
        <f>G58-H58</f>
        <v>-43</v>
      </c>
      <c r="J58" s="301">
        <f>$F58*I58</f>
        <v>43000</v>
      </c>
      <c r="K58" s="301">
        <f>J58/1000000</f>
        <v>0.043</v>
      </c>
      <c r="L58" s="318">
        <v>31596</v>
      </c>
      <c r="M58" s="319">
        <v>31708</v>
      </c>
      <c r="N58" s="301">
        <f>L58-M58</f>
        <v>-112</v>
      </c>
      <c r="O58" s="301">
        <f>$F58*N58</f>
        <v>112000</v>
      </c>
      <c r="P58" s="301">
        <f>O58/1000000</f>
        <v>0.112</v>
      </c>
      <c r="Q58" s="440"/>
    </row>
    <row r="59" spans="1:17" ht="22.5" customHeight="1">
      <c r="A59" s="270">
        <v>39</v>
      </c>
      <c r="B59" s="291" t="s">
        <v>401</v>
      </c>
      <c r="C59" s="292">
        <v>4864904</v>
      </c>
      <c r="D59" s="118" t="s">
        <v>12</v>
      </c>
      <c r="E59" s="91" t="s">
        <v>321</v>
      </c>
      <c r="F59" s="299">
        <v>-1000</v>
      </c>
      <c r="G59" s="318">
        <v>2514</v>
      </c>
      <c r="H59" s="319">
        <v>2585</v>
      </c>
      <c r="I59" s="301">
        <f>G59-H59</f>
        <v>-71</v>
      </c>
      <c r="J59" s="301">
        <f>$F59*I59</f>
        <v>71000</v>
      </c>
      <c r="K59" s="301">
        <f>J59/1000000</f>
        <v>0.071</v>
      </c>
      <c r="L59" s="318">
        <v>996801</v>
      </c>
      <c r="M59" s="319">
        <v>996871</v>
      </c>
      <c r="N59" s="301">
        <f>L59-M59</f>
        <v>-70</v>
      </c>
      <c r="O59" s="301">
        <f>$F59*N59</f>
        <v>70000</v>
      </c>
      <c r="P59" s="301">
        <f>O59/1000000</f>
        <v>0.07</v>
      </c>
      <c r="Q59" s="440"/>
    </row>
    <row r="60" spans="1:17" ht="22.5" customHeight="1">
      <c r="A60" s="270">
        <v>40</v>
      </c>
      <c r="B60" s="291" t="s">
        <v>402</v>
      </c>
      <c r="C60" s="292">
        <v>4864942</v>
      </c>
      <c r="D60" s="118" t="s">
        <v>12</v>
      </c>
      <c r="E60" s="91" t="s">
        <v>321</v>
      </c>
      <c r="F60" s="301">
        <v>-1000</v>
      </c>
      <c r="G60" s="318">
        <v>856</v>
      </c>
      <c r="H60" s="319">
        <v>856</v>
      </c>
      <c r="I60" s="301">
        <f>G60-H60</f>
        <v>0</v>
      </c>
      <c r="J60" s="301">
        <f>$F60*I60</f>
        <v>0</v>
      </c>
      <c r="K60" s="301">
        <f>J60/1000000</f>
        <v>0</v>
      </c>
      <c r="L60" s="318">
        <v>1472</v>
      </c>
      <c r="M60" s="319">
        <v>1472</v>
      </c>
      <c r="N60" s="301">
        <f>L60-M60</f>
        <v>0</v>
      </c>
      <c r="O60" s="301">
        <f>$F60*N60</f>
        <v>0</v>
      </c>
      <c r="P60" s="301">
        <f>O60/1000000</f>
        <v>0</v>
      </c>
      <c r="Q60" s="440"/>
    </row>
    <row r="61" spans="1:17" ht="18" customHeight="1" thickBot="1">
      <c r="A61" s="373" t="s">
        <v>310</v>
      </c>
      <c r="B61" s="294"/>
      <c r="C61" s="295"/>
      <c r="D61" s="247"/>
      <c r="E61" s="248"/>
      <c r="F61" s="299"/>
      <c r="G61" s="427"/>
      <c r="H61" s="428"/>
      <c r="I61" s="305"/>
      <c r="J61" s="305"/>
      <c r="K61" s="305"/>
      <c r="L61" s="427"/>
      <c r="M61" s="428"/>
      <c r="N61" s="305"/>
      <c r="O61" s="305"/>
      <c r="P61" s="552" t="str">
        <f>NDPL!$Q$1</f>
        <v>MAY-2022</v>
      </c>
      <c r="Q61" s="552"/>
    </row>
    <row r="62" spans="1:17" ht="18" customHeight="1" thickTop="1">
      <c r="A62" s="266"/>
      <c r="B62" s="269" t="s">
        <v>159</v>
      </c>
      <c r="C62" s="292"/>
      <c r="D62" s="80"/>
      <c r="E62" s="80"/>
      <c r="F62" s="386"/>
      <c r="G62" s="318"/>
      <c r="H62" s="319"/>
      <c r="I62" s="301"/>
      <c r="J62" s="301"/>
      <c r="K62" s="301"/>
      <c r="L62" s="318"/>
      <c r="M62" s="319"/>
      <c r="N62" s="301"/>
      <c r="O62" s="301"/>
      <c r="P62" s="301"/>
      <c r="Q62" s="429"/>
    </row>
    <row r="63" spans="1:17" ht="18" customHeight="1">
      <c r="A63" s="255">
        <v>41</v>
      </c>
      <c r="B63" s="291" t="s">
        <v>14</v>
      </c>
      <c r="C63" s="292">
        <v>4864920</v>
      </c>
      <c r="D63" s="118" t="s">
        <v>12</v>
      </c>
      <c r="E63" s="91" t="s">
        <v>321</v>
      </c>
      <c r="F63" s="299">
        <v>-1000</v>
      </c>
      <c r="G63" s="318">
        <v>3456</v>
      </c>
      <c r="H63" s="319">
        <v>3466</v>
      </c>
      <c r="I63" s="301">
        <f>G63-H63</f>
        <v>-10</v>
      </c>
      <c r="J63" s="301">
        <f>$F63*I63</f>
        <v>10000</v>
      </c>
      <c r="K63" s="301">
        <f>J63/1000000</f>
        <v>0.01</v>
      </c>
      <c r="L63" s="318">
        <v>999973</v>
      </c>
      <c r="M63" s="319">
        <v>999979</v>
      </c>
      <c r="N63" s="301">
        <f>L63-M63</f>
        <v>-6</v>
      </c>
      <c r="O63" s="301">
        <f>$F63*N63</f>
        <v>6000</v>
      </c>
      <c r="P63" s="301">
        <f>O63/1000000</f>
        <v>0.006</v>
      </c>
      <c r="Q63" s="439"/>
    </row>
    <row r="64" spans="1:17" ht="18" customHeight="1">
      <c r="A64" s="255">
        <v>42</v>
      </c>
      <c r="B64" s="291" t="s">
        <v>15</v>
      </c>
      <c r="C64" s="292">
        <v>4865038</v>
      </c>
      <c r="D64" s="118" t="s">
        <v>12</v>
      </c>
      <c r="E64" s="91" t="s">
        <v>321</v>
      </c>
      <c r="F64" s="299">
        <v>-1000</v>
      </c>
      <c r="G64" s="318">
        <v>22011</v>
      </c>
      <c r="H64" s="319">
        <v>22014</v>
      </c>
      <c r="I64" s="301">
        <f>G64-H64</f>
        <v>-3</v>
      </c>
      <c r="J64" s="301">
        <f>$F64*I64</f>
        <v>3000</v>
      </c>
      <c r="K64" s="301">
        <f>J64/1000000</f>
        <v>0.003</v>
      </c>
      <c r="L64" s="318">
        <v>373</v>
      </c>
      <c r="M64" s="319">
        <v>380</v>
      </c>
      <c r="N64" s="301">
        <f>L64-M64</f>
        <v>-7</v>
      </c>
      <c r="O64" s="301">
        <f>$F64*N64</f>
        <v>7000</v>
      </c>
      <c r="P64" s="301">
        <f>O64/1000000</f>
        <v>0.007</v>
      </c>
      <c r="Q64" s="429"/>
    </row>
    <row r="65" spans="1:17" ht="18" customHeight="1">
      <c r="A65" s="255">
        <v>43</v>
      </c>
      <c r="B65" s="291" t="s">
        <v>16</v>
      </c>
      <c r="C65" s="292">
        <v>5295165</v>
      </c>
      <c r="D65" s="118" t="s">
        <v>12</v>
      </c>
      <c r="E65" s="91" t="s">
        <v>321</v>
      </c>
      <c r="F65" s="299">
        <v>-1000</v>
      </c>
      <c r="G65" s="318">
        <v>15883</v>
      </c>
      <c r="H65" s="319">
        <v>15943</v>
      </c>
      <c r="I65" s="301">
        <f>G65-H65</f>
        <v>-60</v>
      </c>
      <c r="J65" s="301">
        <f>$F65*I65</f>
        <v>60000</v>
      </c>
      <c r="K65" s="301">
        <f>J65/1000000</f>
        <v>0.06</v>
      </c>
      <c r="L65" s="318">
        <v>998204</v>
      </c>
      <c r="M65" s="319">
        <v>998340</v>
      </c>
      <c r="N65" s="301">
        <f>L65-M65</f>
        <v>-136</v>
      </c>
      <c r="O65" s="301">
        <f>$F65*N65</f>
        <v>136000</v>
      </c>
      <c r="P65" s="301">
        <f>O65/1000000</f>
        <v>0.136</v>
      </c>
      <c r="Q65" s="443"/>
    </row>
    <row r="66" spans="2:17" ht="18" customHeight="1">
      <c r="B66" s="293" t="s">
        <v>160</v>
      </c>
      <c r="C66" s="292"/>
      <c r="D66" s="118"/>
      <c r="E66" s="118"/>
      <c r="F66" s="299"/>
      <c r="G66" s="318"/>
      <c r="H66" s="319"/>
      <c r="I66" s="301"/>
      <c r="J66" s="301"/>
      <c r="K66" s="301"/>
      <c r="L66" s="318"/>
      <c r="M66" s="319"/>
      <c r="N66" s="301"/>
      <c r="O66" s="301"/>
      <c r="P66" s="301"/>
      <c r="Q66" s="429"/>
    </row>
    <row r="67" spans="1:17" ht="18" customHeight="1">
      <c r="A67" s="255">
        <v>44</v>
      </c>
      <c r="B67" s="291" t="s">
        <v>14</v>
      </c>
      <c r="C67" s="292">
        <v>4865016</v>
      </c>
      <c r="D67" s="118" t="s">
        <v>12</v>
      </c>
      <c r="E67" s="91" t="s">
        <v>321</v>
      </c>
      <c r="F67" s="299">
        <v>-1000</v>
      </c>
      <c r="G67" s="318">
        <v>1129</v>
      </c>
      <c r="H67" s="319">
        <v>1117</v>
      </c>
      <c r="I67" s="301">
        <f>G67-H67</f>
        <v>12</v>
      </c>
      <c r="J67" s="301">
        <f>$F67*I67</f>
        <v>-12000</v>
      </c>
      <c r="K67" s="301">
        <f>J67/1000000</f>
        <v>-0.012</v>
      </c>
      <c r="L67" s="318">
        <v>338</v>
      </c>
      <c r="M67" s="319">
        <v>127</v>
      </c>
      <c r="N67" s="301">
        <f>L67-M67</f>
        <v>211</v>
      </c>
      <c r="O67" s="301">
        <f>$F67*N67</f>
        <v>-211000</v>
      </c>
      <c r="P67" s="301">
        <f>O67/1000000</f>
        <v>-0.211</v>
      </c>
      <c r="Q67" s="455"/>
    </row>
    <row r="68" spans="1:17" ht="18" customHeight="1">
      <c r="A68" s="255">
        <v>45</v>
      </c>
      <c r="B68" s="291" t="s">
        <v>15</v>
      </c>
      <c r="C68" s="292">
        <v>4864806</v>
      </c>
      <c r="D68" s="118" t="s">
        <v>12</v>
      </c>
      <c r="E68" s="91" t="s">
        <v>321</v>
      </c>
      <c r="F68" s="299">
        <v>-500</v>
      </c>
      <c r="G68" s="318">
        <v>39</v>
      </c>
      <c r="H68" s="319">
        <v>0</v>
      </c>
      <c r="I68" s="301">
        <f>G68-H68</f>
        <v>39</v>
      </c>
      <c r="J68" s="301">
        <f>$F68*I68</f>
        <v>-19500</v>
      </c>
      <c r="K68" s="301">
        <f>J68/1000000</f>
        <v>-0.0195</v>
      </c>
      <c r="L68" s="318">
        <v>234</v>
      </c>
      <c r="M68" s="319">
        <v>107</v>
      </c>
      <c r="N68" s="301">
        <f>L68-M68</f>
        <v>127</v>
      </c>
      <c r="O68" s="301">
        <f>$F68*N68</f>
        <v>-63500</v>
      </c>
      <c r="P68" s="301">
        <f>O68/1000000</f>
        <v>-0.0635</v>
      </c>
      <c r="Q68" s="429"/>
    </row>
    <row r="69" spans="1:17" ht="18" customHeight="1">
      <c r="A69" s="255">
        <v>46</v>
      </c>
      <c r="B69" s="291" t="s">
        <v>16</v>
      </c>
      <c r="C69" s="292">
        <v>4864840</v>
      </c>
      <c r="D69" s="118" t="s">
        <v>12</v>
      </c>
      <c r="E69" s="91" t="s">
        <v>321</v>
      </c>
      <c r="F69" s="299">
        <v>-2500</v>
      </c>
      <c r="G69" s="318">
        <v>5</v>
      </c>
      <c r="H69" s="319">
        <v>0</v>
      </c>
      <c r="I69" s="301">
        <f>G69-H69</f>
        <v>5</v>
      </c>
      <c r="J69" s="301">
        <f>$F69*I69</f>
        <v>-12500</v>
      </c>
      <c r="K69" s="301">
        <f>J69/1000000</f>
        <v>-0.0125</v>
      </c>
      <c r="L69" s="318">
        <v>116</v>
      </c>
      <c r="M69" s="319">
        <v>44</v>
      </c>
      <c r="N69" s="301">
        <f>L69-M69</f>
        <v>72</v>
      </c>
      <c r="O69" s="301">
        <f>$F69*N69</f>
        <v>-180000</v>
      </c>
      <c r="P69" s="301">
        <f>O69/1000000</f>
        <v>-0.18</v>
      </c>
      <c r="Q69" s="439"/>
    </row>
    <row r="70" spans="1:17" ht="18" customHeight="1">
      <c r="A70" s="255">
        <v>47</v>
      </c>
      <c r="B70" s="291" t="s">
        <v>152</v>
      </c>
      <c r="C70" s="292">
        <v>4865042</v>
      </c>
      <c r="D70" s="118" t="s">
        <v>12</v>
      </c>
      <c r="E70" s="91" t="s">
        <v>321</v>
      </c>
      <c r="F70" s="299">
        <v>-2000</v>
      </c>
      <c r="G70" s="318">
        <v>503</v>
      </c>
      <c r="H70" s="319">
        <v>490</v>
      </c>
      <c r="I70" s="319">
        <f>G70-H70</f>
        <v>13</v>
      </c>
      <c r="J70" s="319">
        <f>$F70*I70</f>
        <v>-26000</v>
      </c>
      <c r="K70" s="319">
        <f>J70/1000000</f>
        <v>-0.026</v>
      </c>
      <c r="L70" s="318">
        <v>160</v>
      </c>
      <c r="M70" s="319">
        <v>65</v>
      </c>
      <c r="N70" s="319">
        <f>L70-M70</f>
        <v>95</v>
      </c>
      <c r="O70" s="319">
        <f>$F70*N70</f>
        <v>-190000</v>
      </c>
      <c r="P70" s="319">
        <f>O70/1000000</f>
        <v>-0.19</v>
      </c>
      <c r="Q70" s="455"/>
    </row>
    <row r="71" spans="2:17" ht="18" customHeight="1">
      <c r="B71" s="293" t="s">
        <v>110</v>
      </c>
      <c r="C71" s="292"/>
      <c r="D71" s="118"/>
      <c r="E71" s="91"/>
      <c r="F71" s="297"/>
      <c r="G71" s="318"/>
      <c r="H71" s="319"/>
      <c r="I71" s="301"/>
      <c r="J71" s="301"/>
      <c r="K71" s="301"/>
      <c r="L71" s="318"/>
      <c r="M71" s="319"/>
      <c r="N71" s="301"/>
      <c r="O71" s="301"/>
      <c r="P71" s="301"/>
      <c r="Q71" s="429"/>
    </row>
    <row r="72" spans="1:17" ht="18" customHeight="1">
      <c r="A72" s="255">
        <v>48</v>
      </c>
      <c r="B72" s="291" t="s">
        <v>341</v>
      </c>
      <c r="C72" s="292">
        <v>5128461</v>
      </c>
      <c r="D72" s="118" t="s">
        <v>12</v>
      </c>
      <c r="E72" s="91" t="s">
        <v>321</v>
      </c>
      <c r="F72" s="655">
        <v>-1000</v>
      </c>
      <c r="G72" s="318">
        <v>86016</v>
      </c>
      <c r="H72" s="319">
        <v>86054</v>
      </c>
      <c r="I72" s="301">
        <f>G72-H72</f>
        <v>-38</v>
      </c>
      <c r="J72" s="301">
        <f>$F72*I72</f>
        <v>38000</v>
      </c>
      <c r="K72" s="301">
        <f>J72/1000000</f>
        <v>0.038</v>
      </c>
      <c r="L72" s="318">
        <v>997191</v>
      </c>
      <c r="M72" s="319">
        <v>997153</v>
      </c>
      <c r="N72" s="301">
        <f>L72-M72</f>
        <v>38</v>
      </c>
      <c r="O72" s="301">
        <f>$F72*N72</f>
        <v>-38000</v>
      </c>
      <c r="P72" s="301">
        <f>O72/1000000</f>
        <v>-0.038</v>
      </c>
      <c r="Q72" s="430"/>
    </row>
    <row r="73" spans="1:17" ht="18" customHeight="1">
      <c r="A73" s="255">
        <v>49</v>
      </c>
      <c r="B73" s="291" t="s">
        <v>162</v>
      </c>
      <c r="C73" s="292">
        <v>4865003</v>
      </c>
      <c r="D73" s="118" t="s">
        <v>12</v>
      </c>
      <c r="E73" s="91" t="s">
        <v>321</v>
      </c>
      <c r="F73" s="655">
        <v>-2000</v>
      </c>
      <c r="G73" s="318">
        <v>57223</v>
      </c>
      <c r="H73" s="319">
        <v>57425</v>
      </c>
      <c r="I73" s="301">
        <f>G73-H73</f>
        <v>-202</v>
      </c>
      <c r="J73" s="301">
        <f>$F73*I73</f>
        <v>404000</v>
      </c>
      <c r="K73" s="301">
        <f>J73/1000000</f>
        <v>0.404</v>
      </c>
      <c r="L73" s="318">
        <v>999377</v>
      </c>
      <c r="M73" s="319">
        <v>999377</v>
      </c>
      <c r="N73" s="301">
        <f>L73-M73</f>
        <v>0</v>
      </c>
      <c r="O73" s="301">
        <f>$F73*N73</f>
        <v>0</v>
      </c>
      <c r="P73" s="301">
        <f>O73/1000000</f>
        <v>0</v>
      </c>
      <c r="Q73" s="429"/>
    </row>
    <row r="74" spans="2:17" ht="18" customHeight="1">
      <c r="B74" s="293" t="s">
        <v>343</v>
      </c>
      <c r="C74" s="292"/>
      <c r="D74" s="118"/>
      <c r="E74" s="91"/>
      <c r="F74" s="297"/>
      <c r="G74" s="318"/>
      <c r="H74" s="319"/>
      <c r="I74" s="301"/>
      <c r="J74" s="301"/>
      <c r="K74" s="301"/>
      <c r="L74" s="318"/>
      <c r="M74" s="319"/>
      <c r="N74" s="301"/>
      <c r="O74" s="301"/>
      <c r="P74" s="301"/>
      <c r="Q74" s="429"/>
    </row>
    <row r="75" spans="1:17" ht="18" customHeight="1">
      <c r="A75" s="255">
        <v>50</v>
      </c>
      <c r="B75" s="291" t="s">
        <v>341</v>
      </c>
      <c r="C75" s="292">
        <v>5128472</v>
      </c>
      <c r="D75" s="118" t="s">
        <v>12</v>
      </c>
      <c r="E75" s="91" t="s">
        <v>321</v>
      </c>
      <c r="F75" s="387">
        <v>-1500</v>
      </c>
      <c r="G75" s="318">
        <v>5424</v>
      </c>
      <c r="H75" s="319">
        <v>5307</v>
      </c>
      <c r="I75" s="301">
        <f>G75-H75</f>
        <v>117</v>
      </c>
      <c r="J75" s="301">
        <f>$F75*I75</f>
        <v>-175500</v>
      </c>
      <c r="K75" s="301">
        <f>J75/1000000</f>
        <v>-0.1755</v>
      </c>
      <c r="L75" s="318">
        <v>3</v>
      </c>
      <c r="M75" s="319">
        <v>0</v>
      </c>
      <c r="N75" s="301">
        <f>L75-M75</f>
        <v>3</v>
      </c>
      <c r="O75" s="301">
        <f>$F75*N75</f>
        <v>-4500</v>
      </c>
      <c r="P75" s="301">
        <f>O75/1000000</f>
        <v>-0.0045</v>
      </c>
      <c r="Q75" s="429"/>
    </row>
    <row r="76" spans="1:17" ht="18" customHeight="1">
      <c r="A76" s="255">
        <v>51</v>
      </c>
      <c r="B76" s="291" t="s">
        <v>162</v>
      </c>
      <c r="C76" s="292">
        <v>5128452</v>
      </c>
      <c r="D76" s="118" t="s">
        <v>12</v>
      </c>
      <c r="E76" s="91" t="s">
        <v>321</v>
      </c>
      <c r="F76" s="387">
        <v>-1000</v>
      </c>
      <c r="G76" s="318">
        <v>8428</v>
      </c>
      <c r="H76" s="319">
        <v>8300</v>
      </c>
      <c r="I76" s="301">
        <f>G76-H76</f>
        <v>128</v>
      </c>
      <c r="J76" s="301">
        <f>$F76*I76</f>
        <v>-128000</v>
      </c>
      <c r="K76" s="301">
        <f>J76/1000000</f>
        <v>-0.128</v>
      </c>
      <c r="L76" s="318">
        <v>999995</v>
      </c>
      <c r="M76" s="319">
        <v>1000000</v>
      </c>
      <c r="N76" s="301">
        <f>L76-M76</f>
        <v>-5</v>
      </c>
      <c r="O76" s="301">
        <f>$F76*N76</f>
        <v>5000</v>
      </c>
      <c r="P76" s="301">
        <f>O76/1000000</f>
        <v>0.005</v>
      </c>
      <c r="Q76" s="429"/>
    </row>
    <row r="77" spans="1:17" ht="18" customHeight="1">
      <c r="A77" s="255"/>
      <c r="B77" s="420" t="s">
        <v>349</v>
      </c>
      <c r="C77" s="292"/>
      <c r="D77" s="118"/>
      <c r="E77" s="91"/>
      <c r="F77" s="387"/>
      <c r="G77" s="318"/>
      <c r="H77" s="319"/>
      <c r="I77" s="301"/>
      <c r="J77" s="301"/>
      <c r="K77" s="301"/>
      <c r="L77" s="318"/>
      <c r="M77" s="319"/>
      <c r="N77" s="301"/>
      <c r="O77" s="301"/>
      <c r="P77" s="301"/>
      <c r="Q77" s="429"/>
    </row>
    <row r="78" spans="1:17" ht="14.25" customHeight="1">
      <c r="A78" s="255">
        <v>52</v>
      </c>
      <c r="B78" s="291" t="s">
        <v>341</v>
      </c>
      <c r="C78" s="292">
        <v>4864905</v>
      </c>
      <c r="D78" s="118" t="s">
        <v>12</v>
      </c>
      <c r="E78" s="91" t="s">
        <v>321</v>
      </c>
      <c r="F78" s="387">
        <v>-1000</v>
      </c>
      <c r="G78" s="318">
        <v>996538</v>
      </c>
      <c r="H78" s="319">
        <v>996574</v>
      </c>
      <c r="I78" s="301">
        <f>G78-H78</f>
        <v>-36</v>
      </c>
      <c r="J78" s="301">
        <f>$F78*I78</f>
        <v>36000</v>
      </c>
      <c r="K78" s="301">
        <f>J78/1000000</f>
        <v>0.036</v>
      </c>
      <c r="L78" s="318">
        <v>999933</v>
      </c>
      <c r="M78" s="319">
        <v>999951</v>
      </c>
      <c r="N78" s="301">
        <f>L78-M78</f>
        <v>-18</v>
      </c>
      <c r="O78" s="301">
        <f>$F78*N78</f>
        <v>18000</v>
      </c>
      <c r="P78" s="301">
        <f>O78/1000000</f>
        <v>0.018</v>
      </c>
      <c r="Q78" s="429"/>
    </row>
    <row r="79" spans="1:17" ht="14.25" customHeight="1">
      <c r="A79" s="255">
        <v>53</v>
      </c>
      <c r="B79" s="291" t="s">
        <v>162</v>
      </c>
      <c r="C79" s="292">
        <v>4902504</v>
      </c>
      <c r="D79" s="118" t="s">
        <v>12</v>
      </c>
      <c r="E79" s="91" t="s">
        <v>321</v>
      </c>
      <c r="F79" s="387">
        <v>-1000</v>
      </c>
      <c r="G79" s="318">
        <v>991215</v>
      </c>
      <c r="H79" s="319">
        <v>991256</v>
      </c>
      <c r="I79" s="301">
        <f>G79-H79</f>
        <v>-41</v>
      </c>
      <c r="J79" s="301">
        <f>$F79*I79</f>
        <v>41000</v>
      </c>
      <c r="K79" s="301">
        <f>J79/1000000</f>
        <v>0.041</v>
      </c>
      <c r="L79" s="318">
        <v>994623</v>
      </c>
      <c r="M79" s="319">
        <v>994635</v>
      </c>
      <c r="N79" s="301">
        <f>L79-M79</f>
        <v>-12</v>
      </c>
      <c r="O79" s="301">
        <f>$F79*N79</f>
        <v>12000</v>
      </c>
      <c r="P79" s="301">
        <f>O79/1000000</f>
        <v>0.012</v>
      </c>
      <c r="Q79" s="429"/>
    </row>
    <row r="80" spans="1:17" ht="14.25" customHeight="1">
      <c r="A80" s="255">
        <v>54</v>
      </c>
      <c r="B80" s="291" t="s">
        <v>406</v>
      </c>
      <c r="C80" s="292">
        <v>5128426</v>
      </c>
      <c r="D80" s="118" t="s">
        <v>12</v>
      </c>
      <c r="E80" s="91" t="s">
        <v>321</v>
      </c>
      <c r="F80" s="387">
        <v>-1000</v>
      </c>
      <c r="G80" s="318">
        <v>990797</v>
      </c>
      <c r="H80" s="319">
        <v>990863</v>
      </c>
      <c r="I80" s="301">
        <f>G80-H80</f>
        <v>-66</v>
      </c>
      <c r="J80" s="301">
        <f>$F80*I80</f>
        <v>66000</v>
      </c>
      <c r="K80" s="301">
        <f>J80/1000000</f>
        <v>0.066</v>
      </c>
      <c r="L80" s="318">
        <v>986999</v>
      </c>
      <c r="M80" s="319">
        <v>987053</v>
      </c>
      <c r="N80" s="301">
        <f>L80-M80</f>
        <v>-54</v>
      </c>
      <c r="O80" s="301">
        <f>$F80*N80</f>
        <v>54000</v>
      </c>
      <c r="P80" s="301">
        <f>O80/1000000</f>
        <v>0.054</v>
      </c>
      <c r="Q80" s="429"/>
    </row>
    <row r="81" spans="2:17" ht="14.25" customHeight="1">
      <c r="B81" s="420" t="s">
        <v>358</v>
      </c>
      <c r="C81" s="292"/>
      <c r="D81" s="118"/>
      <c r="E81" s="91"/>
      <c r="F81" s="387"/>
      <c r="G81" s="318"/>
      <c r="H81" s="319"/>
      <c r="I81" s="301"/>
      <c r="J81" s="301"/>
      <c r="K81" s="301"/>
      <c r="L81" s="318"/>
      <c r="M81" s="319"/>
      <c r="N81" s="301"/>
      <c r="O81" s="301"/>
      <c r="P81" s="301"/>
      <c r="Q81" s="429"/>
    </row>
    <row r="82" spans="1:17" ht="14.25" customHeight="1">
      <c r="A82" s="255">
        <v>55</v>
      </c>
      <c r="B82" s="291" t="s">
        <v>359</v>
      </c>
      <c r="C82" s="292">
        <v>4902509</v>
      </c>
      <c r="D82" s="118" t="s">
        <v>12</v>
      </c>
      <c r="E82" s="91" t="s">
        <v>321</v>
      </c>
      <c r="F82" s="387">
        <v>4000</v>
      </c>
      <c r="G82" s="318">
        <v>995264</v>
      </c>
      <c r="H82" s="319">
        <v>995276</v>
      </c>
      <c r="I82" s="301">
        <f aca="true" t="shared" si="12" ref="I82:I87">G82-H82</f>
        <v>-12</v>
      </c>
      <c r="J82" s="301">
        <f aca="true" t="shared" si="13" ref="J82:J87">$F82*I82</f>
        <v>-48000</v>
      </c>
      <c r="K82" s="301">
        <f aca="true" t="shared" si="14" ref="K82:K87">J82/1000000</f>
        <v>-0.048</v>
      </c>
      <c r="L82" s="318">
        <v>999993</v>
      </c>
      <c r="M82" s="319">
        <v>999992</v>
      </c>
      <c r="N82" s="301">
        <f aca="true" t="shared" si="15" ref="N82:N87">L82-M82</f>
        <v>1</v>
      </c>
      <c r="O82" s="301">
        <f aca="true" t="shared" si="16" ref="O82:O87">$F82*N82</f>
        <v>4000</v>
      </c>
      <c r="P82" s="301">
        <f aca="true" t="shared" si="17" ref="P82:P87">O82/1000000</f>
        <v>0.004</v>
      </c>
      <c r="Q82" s="429"/>
    </row>
    <row r="83" spans="1:17" ht="14.25" customHeight="1">
      <c r="A83" s="255">
        <v>56</v>
      </c>
      <c r="B83" s="339" t="s">
        <v>360</v>
      </c>
      <c r="C83" s="292">
        <v>4865026</v>
      </c>
      <c r="D83" s="118" t="s">
        <v>12</v>
      </c>
      <c r="E83" s="91" t="s">
        <v>321</v>
      </c>
      <c r="F83" s="387">
        <v>800</v>
      </c>
      <c r="G83" s="318">
        <v>970301</v>
      </c>
      <c r="H83" s="319">
        <v>970318</v>
      </c>
      <c r="I83" s="301">
        <f t="shared" si="12"/>
        <v>-17</v>
      </c>
      <c r="J83" s="301">
        <f t="shared" si="13"/>
        <v>-13600</v>
      </c>
      <c r="K83" s="301">
        <f t="shared" si="14"/>
        <v>-0.0136</v>
      </c>
      <c r="L83" s="318">
        <v>614</v>
      </c>
      <c r="M83" s="319">
        <v>610</v>
      </c>
      <c r="N83" s="301">
        <f t="shared" si="15"/>
        <v>4</v>
      </c>
      <c r="O83" s="301">
        <f t="shared" si="16"/>
        <v>3200</v>
      </c>
      <c r="P83" s="301">
        <f t="shared" si="17"/>
        <v>0.0032</v>
      </c>
      <c r="Q83" s="429"/>
    </row>
    <row r="84" spans="1:17" ht="14.25" customHeight="1">
      <c r="A84" s="255">
        <v>57</v>
      </c>
      <c r="B84" s="291" t="s">
        <v>335</v>
      </c>
      <c r="C84" s="292">
        <v>5100233</v>
      </c>
      <c r="D84" s="118" t="s">
        <v>12</v>
      </c>
      <c r="E84" s="91" t="s">
        <v>321</v>
      </c>
      <c r="F84" s="387">
        <v>800</v>
      </c>
      <c r="G84" s="318">
        <v>915914</v>
      </c>
      <c r="H84" s="319">
        <v>916020</v>
      </c>
      <c r="I84" s="301">
        <f t="shared" si="12"/>
        <v>-106</v>
      </c>
      <c r="J84" s="301">
        <f t="shared" si="13"/>
        <v>-84800</v>
      </c>
      <c r="K84" s="301">
        <f t="shared" si="14"/>
        <v>-0.0848</v>
      </c>
      <c r="L84" s="318">
        <v>999471</v>
      </c>
      <c r="M84" s="319">
        <v>999475</v>
      </c>
      <c r="N84" s="301">
        <f t="shared" si="15"/>
        <v>-4</v>
      </c>
      <c r="O84" s="301">
        <f t="shared" si="16"/>
        <v>-3200</v>
      </c>
      <c r="P84" s="301">
        <f t="shared" si="17"/>
        <v>-0.0032</v>
      </c>
      <c r="Q84" s="429"/>
    </row>
    <row r="85" spans="1:17" ht="14.25" customHeight="1">
      <c r="A85" s="255">
        <v>58</v>
      </c>
      <c r="B85" s="291" t="s">
        <v>363</v>
      </c>
      <c r="C85" s="292">
        <v>4864971</v>
      </c>
      <c r="D85" s="118" t="s">
        <v>12</v>
      </c>
      <c r="E85" s="91" t="s">
        <v>321</v>
      </c>
      <c r="F85" s="387">
        <v>-800</v>
      </c>
      <c r="G85" s="263">
        <v>0</v>
      </c>
      <c r="H85" s="264">
        <v>0</v>
      </c>
      <c r="I85" s="301">
        <f t="shared" si="12"/>
        <v>0</v>
      </c>
      <c r="J85" s="301">
        <f t="shared" si="13"/>
        <v>0</v>
      </c>
      <c r="K85" s="301">
        <f t="shared" si="14"/>
        <v>0</v>
      </c>
      <c r="L85" s="263">
        <v>999495</v>
      </c>
      <c r="M85" s="264">
        <v>999495</v>
      </c>
      <c r="N85" s="301">
        <f t="shared" si="15"/>
        <v>0</v>
      </c>
      <c r="O85" s="301">
        <f t="shared" si="16"/>
        <v>0</v>
      </c>
      <c r="P85" s="301">
        <f t="shared" si="17"/>
        <v>0</v>
      </c>
      <c r="Q85" s="429"/>
    </row>
    <row r="86" spans="1:17" ht="14.25" customHeight="1">
      <c r="A86" s="255">
        <v>59</v>
      </c>
      <c r="B86" s="291" t="s">
        <v>407</v>
      </c>
      <c r="C86" s="292">
        <v>4865049</v>
      </c>
      <c r="D86" s="118" t="s">
        <v>12</v>
      </c>
      <c r="E86" s="91" t="s">
        <v>321</v>
      </c>
      <c r="F86" s="387">
        <v>800</v>
      </c>
      <c r="G86" s="318">
        <v>997071</v>
      </c>
      <c r="H86" s="319">
        <v>997073</v>
      </c>
      <c r="I86" s="301">
        <f t="shared" si="12"/>
        <v>-2</v>
      </c>
      <c r="J86" s="301">
        <f t="shared" si="13"/>
        <v>-1600</v>
      </c>
      <c r="K86" s="301">
        <f t="shared" si="14"/>
        <v>-0.0016</v>
      </c>
      <c r="L86" s="318">
        <v>999838</v>
      </c>
      <c r="M86" s="319">
        <v>999835</v>
      </c>
      <c r="N86" s="301">
        <f t="shared" si="15"/>
        <v>3</v>
      </c>
      <c r="O86" s="301">
        <f t="shared" si="16"/>
        <v>2400</v>
      </c>
      <c r="P86" s="301">
        <f t="shared" si="17"/>
        <v>0.0024</v>
      </c>
      <c r="Q86" s="429"/>
    </row>
    <row r="87" spans="1:17" ht="14.25" customHeight="1">
      <c r="A87" s="255">
        <v>60</v>
      </c>
      <c r="B87" s="291" t="s">
        <v>408</v>
      </c>
      <c r="C87" s="292">
        <v>5128436</v>
      </c>
      <c r="D87" s="118" t="s">
        <v>12</v>
      </c>
      <c r="E87" s="91" t="s">
        <v>321</v>
      </c>
      <c r="F87" s="387">
        <v>800</v>
      </c>
      <c r="G87" s="318">
        <v>994575</v>
      </c>
      <c r="H87" s="319">
        <v>994571</v>
      </c>
      <c r="I87" s="301">
        <f t="shared" si="12"/>
        <v>4</v>
      </c>
      <c r="J87" s="301">
        <f t="shared" si="13"/>
        <v>3200</v>
      </c>
      <c r="K87" s="301">
        <f t="shared" si="14"/>
        <v>0.0032</v>
      </c>
      <c r="L87" s="318">
        <v>42</v>
      </c>
      <c r="M87" s="319">
        <v>40</v>
      </c>
      <c r="N87" s="301">
        <f t="shared" si="15"/>
        <v>2</v>
      </c>
      <c r="O87" s="301">
        <f t="shared" si="16"/>
        <v>1600</v>
      </c>
      <c r="P87" s="301">
        <f t="shared" si="17"/>
        <v>0.0016</v>
      </c>
      <c r="Q87" s="429"/>
    </row>
    <row r="88" spans="2:17" ht="14.25" customHeight="1">
      <c r="B88" s="269" t="s">
        <v>97</v>
      </c>
      <c r="C88" s="292"/>
      <c r="D88" s="80"/>
      <c r="E88" s="80"/>
      <c r="F88" s="297"/>
      <c r="G88" s="318"/>
      <c r="H88" s="319"/>
      <c r="I88" s="301"/>
      <c r="J88" s="301"/>
      <c r="K88" s="301"/>
      <c r="L88" s="318"/>
      <c r="M88" s="319"/>
      <c r="N88" s="301"/>
      <c r="O88" s="301"/>
      <c r="P88" s="301"/>
      <c r="Q88" s="429"/>
    </row>
    <row r="89" spans="1:17" ht="14.25" customHeight="1">
      <c r="A89" s="255">
        <v>61</v>
      </c>
      <c r="B89" s="291" t="s">
        <v>108</v>
      </c>
      <c r="C89" s="292">
        <v>4864949</v>
      </c>
      <c r="D89" s="118" t="s">
        <v>12</v>
      </c>
      <c r="E89" s="91" t="s">
        <v>321</v>
      </c>
      <c r="F89" s="299">
        <v>2000</v>
      </c>
      <c r="G89" s="318">
        <v>986981</v>
      </c>
      <c r="H89" s="319">
        <v>987015</v>
      </c>
      <c r="I89" s="264">
        <f>G89-H89</f>
        <v>-34</v>
      </c>
      <c r="J89" s="264">
        <f>$F89*I89</f>
        <v>-68000</v>
      </c>
      <c r="K89" s="264">
        <f>J89/1000000</f>
        <v>-0.068</v>
      </c>
      <c r="L89" s="318">
        <v>998948</v>
      </c>
      <c r="M89" s="319">
        <v>999071</v>
      </c>
      <c r="N89" s="319">
        <f>L89-M89</f>
        <v>-123</v>
      </c>
      <c r="O89" s="319">
        <f>$F89*N89</f>
        <v>-246000</v>
      </c>
      <c r="P89" s="319">
        <f>O89/1000000</f>
        <v>-0.246</v>
      </c>
      <c r="Q89" s="439"/>
    </row>
    <row r="90" spans="1:17" ht="14.25" customHeight="1">
      <c r="A90" s="255"/>
      <c r="B90" s="293" t="s">
        <v>161</v>
      </c>
      <c r="C90" s="292"/>
      <c r="D90" s="118"/>
      <c r="E90" s="118"/>
      <c r="F90" s="299"/>
      <c r="G90" s="318"/>
      <c r="H90" s="319"/>
      <c r="I90" s="301"/>
      <c r="J90" s="301"/>
      <c r="K90" s="301"/>
      <c r="L90" s="318"/>
      <c r="M90" s="319"/>
      <c r="N90" s="301"/>
      <c r="O90" s="301"/>
      <c r="P90" s="301"/>
      <c r="Q90" s="429"/>
    </row>
    <row r="91" spans="1:17" s="803" customFormat="1" ht="14.25" customHeight="1">
      <c r="A91" s="796">
        <v>62</v>
      </c>
      <c r="B91" s="797" t="s">
        <v>34</v>
      </c>
      <c r="C91" s="798">
        <v>4864966</v>
      </c>
      <c r="D91" s="799" t="s">
        <v>12</v>
      </c>
      <c r="E91" s="800" t="s">
        <v>321</v>
      </c>
      <c r="F91" s="801">
        <v>-2000</v>
      </c>
      <c r="G91" s="318">
        <v>109544</v>
      </c>
      <c r="H91" s="319">
        <v>109530</v>
      </c>
      <c r="I91" s="301">
        <f>G91-H91</f>
        <v>14</v>
      </c>
      <c r="J91" s="301">
        <f>$F91*I91</f>
        <v>-28000</v>
      </c>
      <c r="K91" s="301">
        <f>J91/1000000</f>
        <v>-0.028</v>
      </c>
      <c r="L91" s="318">
        <v>3590</v>
      </c>
      <c r="M91" s="319">
        <v>2408</v>
      </c>
      <c r="N91" s="301">
        <f>L91-M91</f>
        <v>1182</v>
      </c>
      <c r="O91" s="301">
        <f>$F91*N91</f>
        <v>-2364000</v>
      </c>
      <c r="P91" s="301">
        <f>O91/1000000</f>
        <v>-2.364</v>
      </c>
      <c r="Q91" s="802"/>
    </row>
    <row r="92" spans="1:17" ht="14.25" customHeight="1">
      <c r="A92" s="255">
        <v>63</v>
      </c>
      <c r="B92" s="291" t="s">
        <v>162</v>
      </c>
      <c r="C92" s="292">
        <v>4864932</v>
      </c>
      <c r="D92" s="118" t="s">
        <v>12</v>
      </c>
      <c r="E92" s="91" t="s">
        <v>321</v>
      </c>
      <c r="F92" s="299">
        <v>-1000</v>
      </c>
      <c r="G92" s="318">
        <v>11511</v>
      </c>
      <c r="H92" s="319">
        <v>11485</v>
      </c>
      <c r="I92" s="301">
        <f>G92-H92</f>
        <v>26</v>
      </c>
      <c r="J92" s="301">
        <f>$F92*I92</f>
        <v>-26000</v>
      </c>
      <c r="K92" s="301">
        <f>J92/1000000</f>
        <v>-0.026</v>
      </c>
      <c r="L92" s="318">
        <v>1594</v>
      </c>
      <c r="M92" s="319">
        <v>184</v>
      </c>
      <c r="N92" s="301">
        <f>L92-M92</f>
        <v>1410</v>
      </c>
      <c r="O92" s="301">
        <f>$F92*N92</f>
        <v>-1410000</v>
      </c>
      <c r="P92" s="301">
        <f>O92/1000000</f>
        <v>-1.41</v>
      </c>
      <c r="Q92" s="429"/>
    </row>
    <row r="93" spans="1:17" ht="14.25" customHeight="1">
      <c r="A93" s="255">
        <v>64</v>
      </c>
      <c r="B93" s="291" t="s">
        <v>406</v>
      </c>
      <c r="C93" s="292">
        <v>4864999</v>
      </c>
      <c r="D93" s="118" t="s">
        <v>12</v>
      </c>
      <c r="E93" s="91" t="s">
        <v>321</v>
      </c>
      <c r="F93" s="299">
        <v>-1000</v>
      </c>
      <c r="G93" s="318">
        <v>138126</v>
      </c>
      <c r="H93" s="319">
        <v>138070</v>
      </c>
      <c r="I93" s="301">
        <f>G93-H93</f>
        <v>56</v>
      </c>
      <c r="J93" s="301">
        <f>$F93*I93</f>
        <v>-56000</v>
      </c>
      <c r="K93" s="301">
        <f>J93/1000000</f>
        <v>-0.056</v>
      </c>
      <c r="L93" s="318">
        <v>2118</v>
      </c>
      <c r="M93" s="319">
        <v>2014</v>
      </c>
      <c r="N93" s="301">
        <f>L93-M93</f>
        <v>104</v>
      </c>
      <c r="O93" s="301">
        <f>$F93*N93</f>
        <v>-104000</v>
      </c>
      <c r="P93" s="301">
        <f>O93/1000000</f>
        <v>-0.104</v>
      </c>
      <c r="Q93" s="429"/>
    </row>
    <row r="94" spans="1:17" ht="14.25" customHeight="1">
      <c r="A94" s="255"/>
      <c r="B94" s="296" t="s">
        <v>25</v>
      </c>
      <c r="C94" s="272"/>
      <c r="D94" s="51"/>
      <c r="E94" s="51"/>
      <c r="F94" s="299"/>
      <c r="G94" s="318"/>
      <c r="H94" s="319"/>
      <c r="I94" s="301"/>
      <c r="J94" s="301"/>
      <c r="K94" s="301"/>
      <c r="L94" s="318"/>
      <c r="M94" s="319"/>
      <c r="N94" s="301"/>
      <c r="O94" s="301"/>
      <c r="P94" s="301"/>
      <c r="Q94" s="429"/>
    </row>
    <row r="95" spans="1:17" ht="14.25" customHeight="1">
      <c r="A95" s="255">
        <v>65</v>
      </c>
      <c r="B95" s="84" t="s">
        <v>74</v>
      </c>
      <c r="C95" s="313">
        <v>4902566</v>
      </c>
      <c r="D95" s="306" t="s">
        <v>12</v>
      </c>
      <c r="E95" s="306" t="s">
        <v>321</v>
      </c>
      <c r="F95" s="313">
        <v>100</v>
      </c>
      <c r="G95" s="318">
        <v>182</v>
      </c>
      <c r="H95" s="319">
        <v>169</v>
      </c>
      <c r="I95" s="319">
        <f>G95-H95</f>
        <v>13</v>
      </c>
      <c r="J95" s="319">
        <f>$F95*I95</f>
        <v>1300</v>
      </c>
      <c r="K95" s="319">
        <f>J95/1000000</f>
        <v>0.0013</v>
      </c>
      <c r="L95" s="318">
        <v>947</v>
      </c>
      <c r="M95" s="319">
        <v>805</v>
      </c>
      <c r="N95" s="319">
        <f>L95-M95</f>
        <v>142</v>
      </c>
      <c r="O95" s="319">
        <f>$F95*N95</f>
        <v>14200</v>
      </c>
      <c r="P95" s="320">
        <f>O95/1000000</f>
        <v>0.0142</v>
      </c>
      <c r="Q95" s="429"/>
    </row>
    <row r="96" spans="1:17" ht="14.25" customHeight="1">
      <c r="A96" s="255"/>
      <c r="B96" s="293" t="s">
        <v>44</v>
      </c>
      <c r="C96" s="292"/>
      <c r="D96" s="118"/>
      <c r="E96" s="118"/>
      <c r="F96" s="299"/>
      <c r="G96" s="318"/>
      <c r="H96" s="319"/>
      <c r="I96" s="301"/>
      <c r="J96" s="301"/>
      <c r="K96" s="301"/>
      <c r="L96" s="318"/>
      <c r="M96" s="319"/>
      <c r="N96" s="301"/>
      <c r="O96" s="301"/>
      <c r="P96" s="301"/>
      <c r="Q96" s="429"/>
    </row>
    <row r="97" spans="1:17" ht="14.25" customHeight="1">
      <c r="A97" s="255">
        <v>66</v>
      </c>
      <c r="B97" s="291" t="s">
        <v>322</v>
      </c>
      <c r="C97" s="292">
        <v>4865149</v>
      </c>
      <c r="D97" s="118" t="s">
        <v>12</v>
      </c>
      <c r="E97" s="91" t="s">
        <v>321</v>
      </c>
      <c r="F97" s="299">
        <v>187.5</v>
      </c>
      <c r="G97" s="318">
        <v>997113</v>
      </c>
      <c r="H97" s="319">
        <v>997113</v>
      </c>
      <c r="I97" s="301">
        <f>G97-H97</f>
        <v>0</v>
      </c>
      <c r="J97" s="301">
        <f>$F97*I97</f>
        <v>0</v>
      </c>
      <c r="K97" s="301">
        <f>J97/1000000</f>
        <v>0</v>
      </c>
      <c r="L97" s="318">
        <v>998728</v>
      </c>
      <c r="M97" s="319">
        <v>998535</v>
      </c>
      <c r="N97" s="301">
        <f>L97-M97</f>
        <v>193</v>
      </c>
      <c r="O97" s="301">
        <f>$F97*N97</f>
        <v>36187.5</v>
      </c>
      <c r="P97" s="301">
        <f>O97/1000000</f>
        <v>0.0361875</v>
      </c>
      <c r="Q97" s="430"/>
    </row>
    <row r="98" spans="1:17" ht="14.25" customHeight="1">
      <c r="A98" s="255">
        <v>67</v>
      </c>
      <c r="B98" s="291" t="s">
        <v>415</v>
      </c>
      <c r="C98" s="292">
        <v>4864870</v>
      </c>
      <c r="D98" s="118" t="s">
        <v>12</v>
      </c>
      <c r="E98" s="91" t="s">
        <v>321</v>
      </c>
      <c r="F98" s="299">
        <v>1000</v>
      </c>
      <c r="G98" s="318">
        <v>998780</v>
      </c>
      <c r="H98" s="319">
        <v>998788</v>
      </c>
      <c r="I98" s="301">
        <f>G98-H98</f>
        <v>-8</v>
      </c>
      <c r="J98" s="301">
        <f>$F98*I98</f>
        <v>-8000</v>
      </c>
      <c r="K98" s="301">
        <f>J98/1000000</f>
        <v>-0.008</v>
      </c>
      <c r="L98" s="318">
        <v>105</v>
      </c>
      <c r="M98" s="319">
        <v>47</v>
      </c>
      <c r="N98" s="301">
        <f>L98-M98</f>
        <v>58</v>
      </c>
      <c r="O98" s="301">
        <f>$F98*N98</f>
        <v>58000</v>
      </c>
      <c r="P98" s="301">
        <f>O98/1000000</f>
        <v>0.058</v>
      </c>
      <c r="Q98" s="455"/>
    </row>
    <row r="99" spans="1:17" ht="14.25" customHeight="1">
      <c r="A99" s="255">
        <v>68</v>
      </c>
      <c r="B99" s="291" t="s">
        <v>416</v>
      </c>
      <c r="C99" s="292">
        <v>5128400</v>
      </c>
      <c r="D99" s="118" t="s">
        <v>12</v>
      </c>
      <c r="E99" s="91" t="s">
        <v>321</v>
      </c>
      <c r="F99" s="299">
        <v>1000</v>
      </c>
      <c r="G99" s="318">
        <v>998789</v>
      </c>
      <c r="H99" s="319">
        <v>998797</v>
      </c>
      <c r="I99" s="301">
        <f>G99-H99</f>
        <v>-8</v>
      </c>
      <c r="J99" s="301">
        <f>$F99*I99</f>
        <v>-8000</v>
      </c>
      <c r="K99" s="301">
        <f>J99/1000000</f>
        <v>-0.008</v>
      </c>
      <c r="L99" s="318">
        <v>67</v>
      </c>
      <c r="M99" s="319">
        <v>22</v>
      </c>
      <c r="N99" s="301">
        <f>L99-M99</f>
        <v>45</v>
      </c>
      <c r="O99" s="301">
        <f>$F99*N99</f>
        <v>45000</v>
      </c>
      <c r="P99" s="301">
        <f>O99/1000000</f>
        <v>0.045</v>
      </c>
      <c r="Q99" s="455"/>
    </row>
    <row r="100" spans="1:17" ht="14.25" customHeight="1">
      <c r="A100" s="255"/>
      <c r="B100" s="296" t="s">
        <v>33</v>
      </c>
      <c r="C100" s="313"/>
      <c r="D100" s="326"/>
      <c r="E100" s="306"/>
      <c r="F100" s="313"/>
      <c r="G100" s="318"/>
      <c r="H100" s="319"/>
      <c r="I100" s="319"/>
      <c r="J100" s="319"/>
      <c r="K100" s="319"/>
      <c r="L100" s="318"/>
      <c r="M100" s="319"/>
      <c r="N100" s="319"/>
      <c r="O100" s="319"/>
      <c r="P100" s="320"/>
      <c r="Q100" s="429"/>
    </row>
    <row r="101" spans="1:17" ht="14.25" customHeight="1">
      <c r="A101" s="255">
        <v>69</v>
      </c>
      <c r="B101" s="818" t="s">
        <v>335</v>
      </c>
      <c r="C101" s="313">
        <v>5128439</v>
      </c>
      <c r="D101" s="325" t="s">
        <v>12</v>
      </c>
      <c r="E101" s="306" t="s">
        <v>321</v>
      </c>
      <c r="F101" s="313">
        <v>800</v>
      </c>
      <c r="G101" s="318">
        <v>898790</v>
      </c>
      <c r="H101" s="319">
        <v>898790</v>
      </c>
      <c r="I101" s="319">
        <f>G101-H101</f>
        <v>0</v>
      </c>
      <c r="J101" s="319">
        <f>$F101*I101</f>
        <v>0</v>
      </c>
      <c r="K101" s="319">
        <f>J101/1000000</f>
        <v>0</v>
      </c>
      <c r="L101" s="318">
        <v>997776</v>
      </c>
      <c r="M101" s="319">
        <v>997776</v>
      </c>
      <c r="N101" s="319">
        <f>L101-M101</f>
        <v>0</v>
      </c>
      <c r="O101" s="319">
        <f>$F101*N101</f>
        <v>0</v>
      </c>
      <c r="P101" s="320">
        <f>O101/1000000</f>
        <v>0</v>
      </c>
      <c r="Q101" s="439"/>
    </row>
    <row r="102" spans="1:17" ht="14.25" customHeight="1">
      <c r="A102" s="255"/>
      <c r="B102" s="645" t="s">
        <v>412</v>
      </c>
      <c r="C102" s="313"/>
      <c r="D102" s="325"/>
      <c r="E102" s="306"/>
      <c r="F102" s="313"/>
      <c r="G102" s="318"/>
      <c r="H102" s="319"/>
      <c r="I102" s="319"/>
      <c r="J102" s="319"/>
      <c r="K102" s="319"/>
      <c r="L102" s="318"/>
      <c r="M102" s="319"/>
      <c r="N102" s="319"/>
      <c r="O102" s="319"/>
      <c r="P102" s="319"/>
      <c r="Q102" s="439"/>
    </row>
    <row r="103" spans="1:17" ht="14.25" customHeight="1">
      <c r="A103" s="255">
        <v>70</v>
      </c>
      <c r="B103" s="646" t="s">
        <v>413</v>
      </c>
      <c r="C103" s="313">
        <v>4864839</v>
      </c>
      <c r="D103" s="325" t="s">
        <v>12</v>
      </c>
      <c r="E103" s="306" t="s">
        <v>321</v>
      </c>
      <c r="F103" s="313">
        <v>1000</v>
      </c>
      <c r="G103" s="318">
        <v>537</v>
      </c>
      <c r="H103" s="319">
        <v>499</v>
      </c>
      <c r="I103" s="319">
        <f>G103-H103</f>
        <v>38</v>
      </c>
      <c r="J103" s="319">
        <f>$F103*I103</f>
        <v>38000</v>
      </c>
      <c r="K103" s="319">
        <f>J103/1000000</f>
        <v>0.038</v>
      </c>
      <c r="L103" s="318">
        <v>29</v>
      </c>
      <c r="M103" s="319">
        <v>0</v>
      </c>
      <c r="N103" s="319">
        <f>L103-M103</f>
        <v>29</v>
      </c>
      <c r="O103" s="319">
        <f>$F103*N103</f>
        <v>29000</v>
      </c>
      <c r="P103" s="320">
        <f>O103/1000000</f>
        <v>0.029</v>
      </c>
      <c r="Q103" s="439"/>
    </row>
    <row r="104" spans="1:17" ht="14.25" customHeight="1">
      <c r="A104" s="255">
        <v>71</v>
      </c>
      <c r="B104" s="646" t="s">
        <v>417</v>
      </c>
      <c r="C104" s="313">
        <v>5128400</v>
      </c>
      <c r="D104" s="325" t="s">
        <v>12</v>
      </c>
      <c r="E104" s="306" t="s">
        <v>321</v>
      </c>
      <c r="F104" s="313">
        <v>1000</v>
      </c>
      <c r="G104" s="318">
        <v>998789</v>
      </c>
      <c r="H104" s="319">
        <v>998797</v>
      </c>
      <c r="I104" s="319">
        <f>G104-H104</f>
        <v>-8</v>
      </c>
      <c r="J104" s="319">
        <f>$F104*I104</f>
        <v>-8000</v>
      </c>
      <c r="K104" s="319">
        <f>J104/1000000</f>
        <v>-0.008</v>
      </c>
      <c r="L104" s="318">
        <v>67</v>
      </c>
      <c r="M104" s="319">
        <v>22</v>
      </c>
      <c r="N104" s="319">
        <f>L104-M104</f>
        <v>45</v>
      </c>
      <c r="O104" s="319">
        <f>$F104*N104</f>
        <v>45000</v>
      </c>
      <c r="P104" s="320">
        <f>O104/1000000</f>
        <v>0.045</v>
      </c>
      <c r="Q104" s="439"/>
    </row>
    <row r="105" spans="2:17" ht="14.25" customHeight="1">
      <c r="B105" s="296" t="s">
        <v>173</v>
      </c>
      <c r="C105" s="313"/>
      <c r="D105" s="325"/>
      <c r="E105" s="306"/>
      <c r="F105" s="313"/>
      <c r="G105" s="318"/>
      <c r="H105" s="319"/>
      <c r="I105" s="319"/>
      <c r="J105" s="319"/>
      <c r="K105" s="319"/>
      <c r="L105" s="318"/>
      <c r="M105" s="319"/>
      <c r="N105" s="319"/>
      <c r="O105" s="319"/>
      <c r="P105" s="319"/>
      <c r="Q105" s="429"/>
    </row>
    <row r="106" spans="1:17" ht="14.25" customHeight="1">
      <c r="A106" s="255">
        <v>72</v>
      </c>
      <c r="B106" s="291" t="s">
        <v>337</v>
      </c>
      <c r="C106" s="313">
        <v>4902555</v>
      </c>
      <c r="D106" s="325" t="s">
        <v>12</v>
      </c>
      <c r="E106" s="306" t="s">
        <v>321</v>
      </c>
      <c r="F106" s="313">
        <v>75</v>
      </c>
      <c r="G106" s="318">
        <v>10737</v>
      </c>
      <c r="H106" s="319">
        <v>10737</v>
      </c>
      <c r="I106" s="319">
        <f>G106-H106</f>
        <v>0</v>
      </c>
      <c r="J106" s="319">
        <f>$F106*I106</f>
        <v>0</v>
      </c>
      <c r="K106" s="319">
        <f>J106/1000000</f>
        <v>0</v>
      </c>
      <c r="L106" s="318">
        <v>26660</v>
      </c>
      <c r="M106" s="319">
        <v>26182</v>
      </c>
      <c r="N106" s="319">
        <f>L106-M106</f>
        <v>478</v>
      </c>
      <c r="O106" s="319">
        <f>$F106*N106</f>
        <v>35850</v>
      </c>
      <c r="P106" s="320">
        <f>O106/1000000</f>
        <v>0.03585</v>
      </c>
      <c r="Q106" s="439" t="s">
        <v>487</v>
      </c>
    </row>
    <row r="107" spans="1:17" ht="14.25" customHeight="1">
      <c r="A107" s="255"/>
      <c r="B107" s="291"/>
      <c r="C107" s="313"/>
      <c r="D107" s="325"/>
      <c r="E107" s="306"/>
      <c r="F107" s="313"/>
      <c r="G107" s="318"/>
      <c r="H107" s="319"/>
      <c r="I107" s="319"/>
      <c r="J107" s="319"/>
      <c r="K107" s="319">
        <v>0</v>
      </c>
      <c r="L107" s="318"/>
      <c r="M107" s="319"/>
      <c r="N107" s="319"/>
      <c r="O107" s="319"/>
      <c r="P107" s="320">
        <v>0.013968</v>
      </c>
      <c r="Q107" s="439" t="s">
        <v>483</v>
      </c>
    </row>
    <row r="108" spans="1:17" ht="14.25" customHeight="1">
      <c r="A108" s="255"/>
      <c r="B108" s="291"/>
      <c r="C108" s="313">
        <v>4865073</v>
      </c>
      <c r="D108" s="325" t="s">
        <v>12</v>
      </c>
      <c r="E108" s="306" t="s">
        <v>321</v>
      </c>
      <c r="F108" s="313">
        <v>100</v>
      </c>
      <c r="G108" s="318">
        <v>0</v>
      </c>
      <c r="H108" s="319">
        <v>0</v>
      </c>
      <c r="I108" s="319">
        <f>G108-H108</f>
        <v>0</v>
      </c>
      <c r="J108" s="319">
        <f>$F108*I108</f>
        <v>0</v>
      </c>
      <c r="K108" s="319">
        <f>J108/1000000</f>
        <v>0</v>
      </c>
      <c r="L108" s="318">
        <v>124</v>
      </c>
      <c r="M108" s="319">
        <v>0</v>
      </c>
      <c r="N108" s="319">
        <f>L108-M108</f>
        <v>124</v>
      </c>
      <c r="O108" s="319">
        <f>$F108*N108</f>
        <v>12400</v>
      </c>
      <c r="P108" s="320">
        <f>O108/1000000</f>
        <v>0.0124</v>
      </c>
      <c r="Q108" s="439" t="s">
        <v>479</v>
      </c>
    </row>
    <row r="109" spans="1:17" ht="14.25" customHeight="1">
      <c r="A109" s="255">
        <v>73</v>
      </c>
      <c r="B109" s="291" t="s">
        <v>338</v>
      </c>
      <c r="C109" s="313">
        <v>4902581</v>
      </c>
      <c r="D109" s="325" t="s">
        <v>12</v>
      </c>
      <c r="E109" s="306" t="s">
        <v>321</v>
      </c>
      <c r="F109" s="313">
        <v>100</v>
      </c>
      <c r="G109" s="318">
        <v>5406</v>
      </c>
      <c r="H109" s="319">
        <v>5406</v>
      </c>
      <c r="I109" s="319">
        <f>G109-H109</f>
        <v>0</v>
      </c>
      <c r="J109" s="319">
        <f>$F109*I109</f>
        <v>0</v>
      </c>
      <c r="K109" s="319">
        <f>J109/1000000</f>
        <v>0</v>
      </c>
      <c r="L109" s="318">
        <v>19930</v>
      </c>
      <c r="M109" s="319">
        <v>19930</v>
      </c>
      <c r="N109" s="319">
        <f>L109-M109</f>
        <v>0</v>
      </c>
      <c r="O109" s="319">
        <f>$F109*N109</f>
        <v>0</v>
      </c>
      <c r="P109" s="320">
        <f>O109/1000000</f>
        <v>0</v>
      </c>
      <c r="Q109" s="429"/>
    </row>
    <row r="110" spans="1:17" ht="15" customHeight="1">
      <c r="A110" s="270"/>
      <c r="B110" s="291"/>
      <c r="C110" s="313"/>
      <c r="D110" s="325"/>
      <c r="E110" s="306"/>
      <c r="F110" s="313"/>
      <c r="G110" s="318"/>
      <c r="H110" s="319"/>
      <c r="I110" s="319"/>
      <c r="J110" s="319"/>
      <c r="K110" s="319">
        <v>0</v>
      </c>
      <c r="L110" s="318"/>
      <c r="M110" s="319"/>
      <c r="N110" s="319"/>
      <c r="O110" s="319"/>
      <c r="P110" s="320">
        <v>0.0321</v>
      </c>
      <c r="Q110" s="439" t="s">
        <v>483</v>
      </c>
    </row>
    <row r="111" spans="1:17" ht="15" customHeight="1">
      <c r="A111" s="270"/>
      <c r="B111" s="291"/>
      <c r="C111" s="313">
        <v>4865078</v>
      </c>
      <c r="D111" s="325" t="s">
        <v>12</v>
      </c>
      <c r="E111" s="306" t="s">
        <v>321</v>
      </c>
      <c r="F111" s="313">
        <v>100</v>
      </c>
      <c r="G111" s="318">
        <v>0</v>
      </c>
      <c r="H111" s="319">
        <v>0</v>
      </c>
      <c r="I111" s="319">
        <f>G111-H111</f>
        <v>0</v>
      </c>
      <c r="J111" s="319">
        <f>$F111*I111</f>
        <v>0</v>
      </c>
      <c r="K111" s="319">
        <f>J111/1000000</f>
        <v>0</v>
      </c>
      <c r="L111" s="318">
        <v>517</v>
      </c>
      <c r="M111" s="319">
        <v>0</v>
      </c>
      <c r="N111" s="319">
        <f>L111-M111</f>
        <v>517</v>
      </c>
      <c r="O111" s="319">
        <f>$F111*N111</f>
        <v>51700</v>
      </c>
      <c r="P111" s="320">
        <f>O111/1000000</f>
        <v>0.0517</v>
      </c>
      <c r="Q111" s="429" t="s">
        <v>478</v>
      </c>
    </row>
    <row r="112" spans="2:17" ht="15" customHeight="1">
      <c r="B112" s="296" t="s">
        <v>391</v>
      </c>
      <c r="C112" s="313"/>
      <c r="D112" s="325"/>
      <c r="E112" s="306"/>
      <c r="F112" s="313"/>
      <c r="G112" s="318"/>
      <c r="H112" s="319"/>
      <c r="I112" s="319"/>
      <c r="J112" s="319"/>
      <c r="K112" s="319"/>
      <c r="L112" s="318"/>
      <c r="M112" s="319"/>
      <c r="N112" s="319"/>
      <c r="O112" s="319"/>
      <c r="P112" s="319"/>
      <c r="Q112" s="429"/>
    </row>
    <row r="113" spans="1:17" ht="15" customHeight="1">
      <c r="A113" s="255">
        <v>74</v>
      </c>
      <c r="B113" s="291" t="s">
        <v>392</v>
      </c>
      <c r="C113" s="313">
        <v>4864861</v>
      </c>
      <c r="D113" s="325" t="s">
        <v>12</v>
      </c>
      <c r="E113" s="306" t="s">
        <v>321</v>
      </c>
      <c r="F113" s="313">
        <v>500</v>
      </c>
      <c r="G113" s="318">
        <v>9536</v>
      </c>
      <c r="H113" s="319">
        <v>9536</v>
      </c>
      <c r="I113" s="319">
        <f aca="true" t="shared" si="18" ref="I113:I121">G113-H113</f>
        <v>0</v>
      </c>
      <c r="J113" s="319">
        <f aca="true" t="shared" si="19" ref="J113:J121">$F113*I113</f>
        <v>0</v>
      </c>
      <c r="K113" s="319">
        <f aca="true" t="shared" si="20" ref="K113:K121">J113/1000000</f>
        <v>0</v>
      </c>
      <c r="L113" s="318">
        <v>3262</v>
      </c>
      <c r="M113" s="319">
        <v>3262</v>
      </c>
      <c r="N113" s="319">
        <f aca="true" t="shared" si="21" ref="N113:N121">L113-M113</f>
        <v>0</v>
      </c>
      <c r="O113" s="319">
        <f aca="true" t="shared" si="22" ref="O113:O121">$F113*N113</f>
        <v>0</v>
      </c>
      <c r="P113" s="320">
        <f aca="true" t="shared" si="23" ref="P113:P121">O113/1000000</f>
        <v>0</v>
      </c>
      <c r="Q113" s="439"/>
    </row>
    <row r="114" spans="1:17" ht="15" customHeight="1">
      <c r="A114" s="255">
        <v>75</v>
      </c>
      <c r="B114" s="291" t="s">
        <v>393</v>
      </c>
      <c r="C114" s="313">
        <v>4864877</v>
      </c>
      <c r="D114" s="325" t="s">
        <v>12</v>
      </c>
      <c r="E114" s="306" t="s">
        <v>321</v>
      </c>
      <c r="F114" s="313">
        <v>1000</v>
      </c>
      <c r="G114" s="318">
        <v>996590</v>
      </c>
      <c r="H114" s="319">
        <v>996590</v>
      </c>
      <c r="I114" s="319">
        <f t="shared" si="18"/>
        <v>0</v>
      </c>
      <c r="J114" s="319">
        <f t="shared" si="19"/>
        <v>0</v>
      </c>
      <c r="K114" s="319">
        <f t="shared" si="20"/>
        <v>0</v>
      </c>
      <c r="L114" s="318">
        <v>4228</v>
      </c>
      <c r="M114" s="319">
        <v>4218</v>
      </c>
      <c r="N114" s="319">
        <f t="shared" si="21"/>
        <v>10</v>
      </c>
      <c r="O114" s="319">
        <f t="shared" si="22"/>
        <v>10000</v>
      </c>
      <c r="P114" s="320">
        <f t="shared" si="23"/>
        <v>0.01</v>
      </c>
      <c r="Q114" s="429"/>
    </row>
    <row r="115" spans="1:17" ht="15" customHeight="1">
      <c r="A115" s="255">
        <v>76</v>
      </c>
      <c r="B115" s="291" t="s">
        <v>394</v>
      </c>
      <c r="C115" s="313">
        <v>4864841</v>
      </c>
      <c r="D115" s="325" t="s">
        <v>12</v>
      </c>
      <c r="E115" s="306" t="s">
        <v>321</v>
      </c>
      <c r="F115" s="313">
        <v>1000</v>
      </c>
      <c r="G115" s="318">
        <v>981727</v>
      </c>
      <c r="H115" s="319">
        <v>981731</v>
      </c>
      <c r="I115" s="319">
        <f t="shared" si="18"/>
        <v>-4</v>
      </c>
      <c r="J115" s="319">
        <f t="shared" si="19"/>
        <v>-4000</v>
      </c>
      <c r="K115" s="319">
        <f t="shared" si="20"/>
        <v>-0.004</v>
      </c>
      <c r="L115" s="318">
        <v>858</v>
      </c>
      <c r="M115" s="319">
        <v>939</v>
      </c>
      <c r="N115" s="319">
        <f t="shared" si="21"/>
        <v>-81</v>
      </c>
      <c r="O115" s="319">
        <f t="shared" si="22"/>
        <v>-81000</v>
      </c>
      <c r="P115" s="320">
        <f t="shared" si="23"/>
        <v>-0.081</v>
      </c>
      <c r="Q115" s="429"/>
    </row>
    <row r="116" spans="1:17" ht="15" customHeight="1">
      <c r="A116" s="255">
        <v>77</v>
      </c>
      <c r="B116" s="291" t="s">
        <v>395</v>
      </c>
      <c r="C116" s="313">
        <v>4864882</v>
      </c>
      <c r="D116" s="325" t="s">
        <v>12</v>
      </c>
      <c r="E116" s="306" t="s">
        <v>321</v>
      </c>
      <c r="F116" s="313">
        <v>1000</v>
      </c>
      <c r="G116" s="318">
        <v>7669</v>
      </c>
      <c r="H116" s="319">
        <v>7665</v>
      </c>
      <c r="I116" s="319">
        <f t="shared" si="18"/>
        <v>4</v>
      </c>
      <c r="J116" s="319">
        <f t="shared" si="19"/>
        <v>4000</v>
      </c>
      <c r="K116" s="319">
        <f t="shared" si="20"/>
        <v>0.004</v>
      </c>
      <c r="L116" s="318">
        <v>6784</v>
      </c>
      <c r="M116" s="319">
        <v>6753</v>
      </c>
      <c r="N116" s="319">
        <f t="shared" si="21"/>
        <v>31</v>
      </c>
      <c r="O116" s="319">
        <f t="shared" si="22"/>
        <v>31000</v>
      </c>
      <c r="P116" s="320">
        <f t="shared" si="23"/>
        <v>0.031</v>
      </c>
      <c r="Q116" s="429"/>
    </row>
    <row r="117" spans="1:17" ht="15" customHeight="1">
      <c r="A117" s="255">
        <v>78</v>
      </c>
      <c r="B117" s="291" t="s">
        <v>396</v>
      </c>
      <c r="C117" s="313">
        <v>4864858</v>
      </c>
      <c r="D117" s="325" t="s">
        <v>12</v>
      </c>
      <c r="E117" s="306" t="s">
        <v>321</v>
      </c>
      <c r="F117" s="313">
        <v>1000</v>
      </c>
      <c r="G117" s="318">
        <v>999645</v>
      </c>
      <c r="H117" s="319">
        <v>999640</v>
      </c>
      <c r="I117" s="319">
        <f>G117-H117</f>
        <v>5</v>
      </c>
      <c r="J117" s="319">
        <f>$F117*I117</f>
        <v>5000</v>
      </c>
      <c r="K117" s="319">
        <f>J117/1000000</f>
        <v>0.005</v>
      </c>
      <c r="L117" s="318">
        <v>73</v>
      </c>
      <c r="M117" s="319">
        <v>32</v>
      </c>
      <c r="N117" s="319">
        <f>L117-M117</f>
        <v>41</v>
      </c>
      <c r="O117" s="319">
        <f>$F117*N117</f>
        <v>41000</v>
      </c>
      <c r="P117" s="319">
        <f>O117/1000000</f>
        <v>0.041</v>
      </c>
      <c r="Q117" s="439"/>
    </row>
    <row r="118" spans="1:17" ht="15" customHeight="1">
      <c r="A118" s="270">
        <v>79</v>
      </c>
      <c r="B118" s="291" t="s">
        <v>397</v>
      </c>
      <c r="C118" s="313">
        <v>5295123</v>
      </c>
      <c r="D118" s="325" t="s">
        <v>12</v>
      </c>
      <c r="E118" s="306" t="s">
        <v>321</v>
      </c>
      <c r="F118" s="313">
        <v>100</v>
      </c>
      <c r="G118" s="318">
        <v>4814</v>
      </c>
      <c r="H118" s="319">
        <v>4765</v>
      </c>
      <c r="I118" s="319">
        <f>G118-H118</f>
        <v>49</v>
      </c>
      <c r="J118" s="319">
        <f>$F118*I118</f>
        <v>4900</v>
      </c>
      <c r="K118" s="319">
        <f>J118/1000000</f>
        <v>0.0049</v>
      </c>
      <c r="L118" s="318">
        <v>910871</v>
      </c>
      <c r="M118" s="319">
        <v>910530</v>
      </c>
      <c r="N118" s="319">
        <f>L118-M118</f>
        <v>341</v>
      </c>
      <c r="O118" s="319">
        <f>$F118*N118</f>
        <v>34100</v>
      </c>
      <c r="P118" s="319">
        <f>O118/1000000</f>
        <v>0.0341</v>
      </c>
      <c r="Q118" s="439"/>
    </row>
    <row r="119" spans="1:17" ht="15" customHeight="1">
      <c r="A119" s="303">
        <v>80</v>
      </c>
      <c r="B119" s="291" t="s">
        <v>419</v>
      </c>
      <c r="C119" s="313">
        <v>5295127</v>
      </c>
      <c r="D119" s="325" t="s">
        <v>12</v>
      </c>
      <c r="E119" s="306" t="s">
        <v>321</v>
      </c>
      <c r="F119" s="313">
        <v>1000</v>
      </c>
      <c r="G119" s="318">
        <v>489</v>
      </c>
      <c r="H119" s="319">
        <v>489</v>
      </c>
      <c r="I119" s="319">
        <f>G119-H119</f>
        <v>0</v>
      </c>
      <c r="J119" s="319">
        <f>$F119*I119</f>
        <v>0</v>
      </c>
      <c r="K119" s="319">
        <f>J119/1000000</f>
        <v>0</v>
      </c>
      <c r="L119" s="318">
        <v>29</v>
      </c>
      <c r="M119" s="319">
        <v>31</v>
      </c>
      <c r="N119" s="319">
        <f>L119-M119</f>
        <v>-2</v>
      </c>
      <c r="O119" s="319">
        <f>$F119*N119</f>
        <v>-2000</v>
      </c>
      <c r="P119" s="319">
        <f>O119/1000000</f>
        <v>-0.002</v>
      </c>
      <c r="Q119" s="786" t="s">
        <v>490</v>
      </c>
    </row>
    <row r="120" spans="1:17" ht="15" customHeight="1">
      <c r="A120" s="303"/>
      <c r="B120" s="291"/>
      <c r="C120" s="313">
        <v>4864790</v>
      </c>
      <c r="D120" s="325" t="s">
        <v>12</v>
      </c>
      <c r="E120" s="306" t="s">
        <v>321</v>
      </c>
      <c r="F120" s="817">
        <v>266.67</v>
      </c>
      <c r="G120" s="318">
        <v>999945</v>
      </c>
      <c r="H120" s="319">
        <v>1000000</v>
      </c>
      <c r="I120" s="319">
        <f>G120-H120</f>
        <v>-55</v>
      </c>
      <c r="J120" s="319">
        <f>$F120*I120</f>
        <v>-14666.85</v>
      </c>
      <c r="K120" s="319">
        <f>J120/1000000</f>
        <v>-0.01466685</v>
      </c>
      <c r="L120" s="318">
        <v>77</v>
      </c>
      <c r="M120" s="319">
        <v>0</v>
      </c>
      <c r="N120" s="319">
        <f>L120-M120</f>
        <v>77</v>
      </c>
      <c r="O120" s="319">
        <f>$F120*N120</f>
        <v>20533.59</v>
      </c>
      <c r="P120" s="319">
        <f>O120/1000000</f>
        <v>0.02053359</v>
      </c>
      <c r="Q120" s="786" t="s">
        <v>476</v>
      </c>
    </row>
    <row r="121" spans="1:17" s="101" customFormat="1" ht="15" customHeight="1">
      <c r="A121" s="303">
        <v>81</v>
      </c>
      <c r="B121" s="291" t="s">
        <v>420</v>
      </c>
      <c r="C121" s="653">
        <v>4864847</v>
      </c>
      <c r="D121" s="653" t="s">
        <v>12</v>
      </c>
      <c r="E121" s="306" t="s">
        <v>321</v>
      </c>
      <c r="F121" s="264">
        <v>1000</v>
      </c>
      <c r="G121" s="318">
        <v>5550</v>
      </c>
      <c r="H121" s="319">
        <v>5543</v>
      </c>
      <c r="I121" s="292">
        <f t="shared" si="18"/>
        <v>7</v>
      </c>
      <c r="J121" s="292">
        <f t="shared" si="19"/>
        <v>7000</v>
      </c>
      <c r="K121" s="264">
        <f t="shared" si="20"/>
        <v>0.007</v>
      </c>
      <c r="L121" s="318">
        <v>7549</v>
      </c>
      <c r="M121" s="319">
        <v>7486</v>
      </c>
      <c r="N121" s="292">
        <f t="shared" si="21"/>
        <v>63</v>
      </c>
      <c r="O121" s="292">
        <f t="shared" si="22"/>
        <v>63000</v>
      </c>
      <c r="P121" s="264">
        <f t="shared" si="23"/>
        <v>0.063</v>
      </c>
      <c r="Q121" s="786"/>
    </row>
    <row r="122" spans="2:17" ht="15" customHeight="1">
      <c r="B122" s="324" t="s">
        <v>429</v>
      </c>
      <c r="C122" s="37"/>
      <c r="D122" s="118"/>
      <c r="E122" s="91"/>
      <c r="F122" s="38"/>
      <c r="G122" s="318"/>
      <c r="H122" s="319"/>
      <c r="I122" s="301"/>
      <c r="J122" s="301"/>
      <c r="K122" s="301"/>
      <c r="L122" s="318"/>
      <c r="M122" s="319"/>
      <c r="N122" s="301"/>
      <c r="O122" s="301"/>
      <c r="P122" s="301"/>
      <c r="Q122" s="430"/>
    </row>
    <row r="123" spans="1:17" ht="15" customHeight="1">
      <c r="A123" s="303">
        <v>82</v>
      </c>
      <c r="B123" s="708" t="s">
        <v>430</v>
      </c>
      <c r="C123" s="37">
        <v>4865158</v>
      </c>
      <c r="D123" s="118" t="s">
        <v>12</v>
      </c>
      <c r="E123" s="91" t="s">
        <v>321</v>
      </c>
      <c r="F123" s="433">
        <v>200</v>
      </c>
      <c r="G123" s="318">
        <v>992042</v>
      </c>
      <c r="H123" s="319">
        <v>992042</v>
      </c>
      <c r="I123" s="301">
        <f>G123-H123</f>
        <v>0</v>
      </c>
      <c r="J123" s="301">
        <f>$F123*I123</f>
        <v>0</v>
      </c>
      <c r="K123" s="301">
        <f>J123/1000000</f>
        <v>0</v>
      </c>
      <c r="L123" s="318">
        <v>17969</v>
      </c>
      <c r="M123" s="319">
        <v>15737</v>
      </c>
      <c r="N123" s="301">
        <f>L123-M123</f>
        <v>2232</v>
      </c>
      <c r="O123" s="301">
        <f>$F123*N123</f>
        <v>446400</v>
      </c>
      <c r="P123" s="301">
        <f>O123/1000000</f>
        <v>0.4464</v>
      </c>
      <c r="Q123" s="430"/>
    </row>
    <row r="124" spans="1:17" ht="15" customHeight="1">
      <c r="A124" s="303">
        <v>83</v>
      </c>
      <c r="B124" s="708" t="s">
        <v>431</v>
      </c>
      <c r="C124" s="37">
        <v>4864816</v>
      </c>
      <c r="D124" s="118" t="s">
        <v>12</v>
      </c>
      <c r="E124" s="91" t="s">
        <v>321</v>
      </c>
      <c r="F124" s="433">
        <v>187.5</v>
      </c>
      <c r="G124" s="318">
        <v>988004</v>
      </c>
      <c r="H124" s="319">
        <v>987998</v>
      </c>
      <c r="I124" s="301">
        <f>G124-H124</f>
        <v>6</v>
      </c>
      <c r="J124" s="301">
        <f>$F124*I124</f>
        <v>1125</v>
      </c>
      <c r="K124" s="301">
        <f>J124/1000000</f>
        <v>0.001125</v>
      </c>
      <c r="L124" s="318">
        <v>4755</v>
      </c>
      <c r="M124" s="319">
        <v>4783</v>
      </c>
      <c r="N124" s="301">
        <f>L124-M124</f>
        <v>-28</v>
      </c>
      <c r="O124" s="301">
        <f>$F124*N124</f>
        <v>-5250</v>
      </c>
      <c r="P124" s="301">
        <f>O124/1000000</f>
        <v>-0.00525</v>
      </c>
      <c r="Q124" s="430"/>
    </row>
    <row r="125" spans="1:17" ht="15" customHeight="1">
      <c r="A125" s="301">
        <v>84</v>
      </c>
      <c r="B125" s="708" t="s">
        <v>432</v>
      </c>
      <c r="C125" s="37">
        <v>4864808</v>
      </c>
      <c r="D125" s="118" t="s">
        <v>12</v>
      </c>
      <c r="E125" s="91" t="s">
        <v>321</v>
      </c>
      <c r="F125" s="433">
        <v>187.5</v>
      </c>
      <c r="G125" s="318">
        <v>981939</v>
      </c>
      <c r="H125" s="319">
        <v>981971</v>
      </c>
      <c r="I125" s="301">
        <f>G125-H125</f>
        <v>-32</v>
      </c>
      <c r="J125" s="301">
        <f>$F125*I125</f>
        <v>-6000</v>
      </c>
      <c r="K125" s="301">
        <f>J125/1000000</f>
        <v>-0.006</v>
      </c>
      <c r="L125" s="318">
        <v>3593</v>
      </c>
      <c r="M125" s="319">
        <v>3692</v>
      </c>
      <c r="N125" s="301">
        <f>L125-M125</f>
        <v>-99</v>
      </c>
      <c r="O125" s="301">
        <f>$F125*N125</f>
        <v>-18562.5</v>
      </c>
      <c r="P125" s="301">
        <f>O125/1000000</f>
        <v>-0.0185625</v>
      </c>
      <c r="Q125" s="430"/>
    </row>
    <row r="126" spans="1:17" ht="15" customHeight="1">
      <c r="A126" s="301">
        <v>85</v>
      </c>
      <c r="B126" s="708" t="s">
        <v>433</v>
      </c>
      <c r="C126" s="37">
        <v>4865005</v>
      </c>
      <c r="D126" s="118" t="s">
        <v>12</v>
      </c>
      <c r="E126" s="91" t="s">
        <v>321</v>
      </c>
      <c r="F126" s="433">
        <v>250</v>
      </c>
      <c r="G126" s="318">
        <v>3942</v>
      </c>
      <c r="H126" s="319">
        <v>3939</v>
      </c>
      <c r="I126" s="301">
        <f>G126-H126</f>
        <v>3</v>
      </c>
      <c r="J126" s="301">
        <f>$F126*I126</f>
        <v>750</v>
      </c>
      <c r="K126" s="301">
        <f>J126/1000000</f>
        <v>0.00075</v>
      </c>
      <c r="L126" s="318">
        <v>8187</v>
      </c>
      <c r="M126" s="319">
        <v>8131</v>
      </c>
      <c r="N126" s="301">
        <f>L126-M126</f>
        <v>56</v>
      </c>
      <c r="O126" s="301">
        <f>$F126*N126</f>
        <v>14000</v>
      </c>
      <c r="P126" s="301">
        <f>O126/1000000</f>
        <v>0.014</v>
      </c>
      <c r="Q126" s="430"/>
    </row>
    <row r="127" spans="1:17" s="461" customFormat="1" ht="17.25" thickBot="1">
      <c r="A127" s="738">
        <v>86</v>
      </c>
      <c r="B127" s="739" t="s">
        <v>434</v>
      </c>
      <c r="C127" s="691">
        <v>4864822</v>
      </c>
      <c r="D127" s="247" t="s">
        <v>12</v>
      </c>
      <c r="E127" s="248" t="s">
        <v>321</v>
      </c>
      <c r="F127" s="691">
        <v>100</v>
      </c>
      <c r="G127" s="427">
        <v>993337</v>
      </c>
      <c r="H127" s="428">
        <v>993338</v>
      </c>
      <c r="I127" s="305">
        <f>G127-H127</f>
        <v>-1</v>
      </c>
      <c r="J127" s="305">
        <f>$F127*I127</f>
        <v>-100</v>
      </c>
      <c r="K127" s="305">
        <f>J127/1000000</f>
        <v>-0.0001</v>
      </c>
      <c r="L127" s="427">
        <v>29741</v>
      </c>
      <c r="M127" s="428">
        <v>29716</v>
      </c>
      <c r="N127" s="305">
        <f>L127-M127</f>
        <v>25</v>
      </c>
      <c r="O127" s="305">
        <f>$F127*N127</f>
        <v>2500</v>
      </c>
      <c r="P127" s="305">
        <f>O127/1000000</f>
        <v>0.0025</v>
      </c>
      <c r="Q127" s="740"/>
    </row>
    <row r="128" spans="1:17" s="458" customFormat="1" ht="7.5" customHeight="1" thickTop="1">
      <c r="A128" s="42"/>
      <c r="B128" s="721"/>
      <c r="C128" s="459"/>
      <c r="D128" s="118"/>
      <c r="E128" s="91"/>
      <c r="F128" s="459"/>
      <c r="G128" s="319"/>
      <c r="H128" s="319"/>
      <c r="I128" s="301"/>
      <c r="J128" s="301"/>
      <c r="K128" s="301"/>
      <c r="L128" s="319"/>
      <c r="M128" s="319"/>
      <c r="N128" s="301"/>
      <c r="O128" s="301"/>
      <c r="P128" s="301"/>
      <c r="Q128" s="749"/>
    </row>
    <row r="129" spans="1:16" ht="21" customHeight="1">
      <c r="A129" s="179" t="s">
        <v>287</v>
      </c>
      <c r="C129" s="54"/>
      <c r="D129" s="87"/>
      <c r="E129" s="87"/>
      <c r="F129" s="553"/>
      <c r="K129" s="554">
        <f>SUM(K8:K128)</f>
        <v>3.1732148060000007</v>
      </c>
      <c r="L129" s="20"/>
      <c r="M129" s="20"/>
      <c r="N129" s="20"/>
      <c r="O129" s="20"/>
      <c r="P129" s="554">
        <f>SUM(P8:P128)</f>
        <v>-5.885965626000002</v>
      </c>
    </row>
    <row r="130" spans="3:16" ht="9.75" customHeight="1" hidden="1">
      <c r="C130" s="87"/>
      <c r="D130" s="87"/>
      <c r="E130" s="87"/>
      <c r="F130" s="553"/>
      <c r="L130" s="506"/>
      <c r="M130" s="506"/>
      <c r="N130" s="506"/>
      <c r="O130" s="506"/>
      <c r="P130" s="506"/>
    </row>
    <row r="131" spans="1:17" ht="24" thickBot="1">
      <c r="A131" s="372" t="s">
        <v>176</v>
      </c>
      <c r="C131" s="87"/>
      <c r="D131" s="87"/>
      <c r="E131" s="87"/>
      <c r="F131" s="553"/>
      <c r="G131" s="458"/>
      <c r="H131" s="458"/>
      <c r="I131" s="44" t="s">
        <v>370</v>
      </c>
      <c r="J131" s="458"/>
      <c r="K131" s="458"/>
      <c r="L131" s="459"/>
      <c r="M131" s="459"/>
      <c r="N131" s="44" t="s">
        <v>371</v>
      </c>
      <c r="O131" s="459"/>
      <c r="P131" s="459"/>
      <c r="Q131" s="550" t="str">
        <f>NDPL!$Q$1</f>
        <v>MAY-2022</v>
      </c>
    </row>
    <row r="132" spans="1:17" ht="39.75" thickBot="1" thickTop="1">
      <c r="A132" s="476" t="s">
        <v>8</v>
      </c>
      <c r="B132" s="477" t="s">
        <v>9</v>
      </c>
      <c r="C132" s="478" t="s">
        <v>1</v>
      </c>
      <c r="D132" s="478" t="s">
        <v>2</v>
      </c>
      <c r="E132" s="478" t="s">
        <v>3</v>
      </c>
      <c r="F132" s="555" t="s">
        <v>10</v>
      </c>
      <c r="G132" s="476" t="str">
        <f>NDPL!G5</f>
        <v>FINAL READING 31/05/2022</v>
      </c>
      <c r="H132" s="478" t="str">
        <f>NDPL!H5</f>
        <v>INTIAL READING 01/05/2022</v>
      </c>
      <c r="I132" s="478" t="s">
        <v>4</v>
      </c>
      <c r="J132" s="478" t="s">
        <v>5</v>
      </c>
      <c r="K132" s="478" t="s">
        <v>6</v>
      </c>
      <c r="L132" s="476" t="str">
        <f>NDPL!G5</f>
        <v>FINAL READING 31/05/2022</v>
      </c>
      <c r="M132" s="478" t="str">
        <f>NDPL!H5</f>
        <v>INTIAL READING 01/05/2022</v>
      </c>
      <c r="N132" s="478" t="s">
        <v>4</v>
      </c>
      <c r="O132" s="478" t="s">
        <v>5</v>
      </c>
      <c r="P132" s="478" t="s">
        <v>6</v>
      </c>
      <c r="Q132" s="499" t="s">
        <v>284</v>
      </c>
    </row>
    <row r="133" spans="3:16" ht="18" thickBot="1" thickTop="1">
      <c r="C133" s="87"/>
      <c r="D133" s="87"/>
      <c r="E133" s="87"/>
      <c r="F133" s="553"/>
      <c r="L133" s="506"/>
      <c r="M133" s="506"/>
      <c r="N133" s="506"/>
      <c r="O133" s="506"/>
      <c r="P133" s="506"/>
    </row>
    <row r="134" spans="1:17" ht="18" customHeight="1" thickTop="1">
      <c r="A134" s="330"/>
      <c r="B134" s="331" t="s">
        <v>163</v>
      </c>
      <c r="C134" s="304"/>
      <c r="D134" s="88"/>
      <c r="E134" s="88"/>
      <c r="F134" s="300"/>
      <c r="G134" s="50"/>
      <c r="H134" s="436"/>
      <c r="I134" s="436"/>
      <c r="J134" s="436"/>
      <c r="K134" s="556"/>
      <c r="L134" s="508"/>
      <c r="M134" s="509"/>
      <c r="N134" s="509"/>
      <c r="O134" s="509"/>
      <c r="P134" s="510"/>
      <c r="Q134" s="505"/>
    </row>
    <row r="135" spans="1:17" ht="18">
      <c r="A135" s="303">
        <v>1</v>
      </c>
      <c r="B135" s="332" t="s">
        <v>164</v>
      </c>
      <c r="C135" s="313">
        <v>4865151</v>
      </c>
      <c r="D135" s="118" t="s">
        <v>12</v>
      </c>
      <c r="E135" s="91" t="s">
        <v>321</v>
      </c>
      <c r="F135" s="301">
        <v>-500</v>
      </c>
      <c r="G135" s="318">
        <v>21967</v>
      </c>
      <c r="H135" s="319">
        <v>21962</v>
      </c>
      <c r="I135" s="270">
        <f>G135-H135</f>
        <v>5</v>
      </c>
      <c r="J135" s="270">
        <f>$F135*I135</f>
        <v>-2500</v>
      </c>
      <c r="K135" s="270">
        <f>J135/1000000</f>
        <v>-0.0025</v>
      </c>
      <c r="L135" s="318">
        <v>5086</v>
      </c>
      <c r="M135" s="319">
        <v>5030</v>
      </c>
      <c r="N135" s="270">
        <f>L135-M135</f>
        <v>56</v>
      </c>
      <c r="O135" s="270">
        <f>$F135*N135</f>
        <v>-28000</v>
      </c>
      <c r="P135" s="270">
        <f>O135/1000000</f>
        <v>-0.028</v>
      </c>
      <c r="Q135" s="443"/>
    </row>
    <row r="136" spans="1:17" ht="18" customHeight="1">
      <c r="A136" s="303"/>
      <c r="B136" s="333" t="s">
        <v>39</v>
      </c>
      <c r="C136" s="313"/>
      <c r="D136" s="118"/>
      <c r="E136" s="118"/>
      <c r="F136" s="301"/>
      <c r="G136" s="318"/>
      <c r="H136" s="319"/>
      <c r="I136" s="270"/>
      <c r="J136" s="270"/>
      <c r="K136" s="270"/>
      <c r="L136" s="318"/>
      <c r="M136" s="319"/>
      <c r="N136" s="270"/>
      <c r="O136" s="270"/>
      <c r="P136" s="270"/>
      <c r="Q136" s="440"/>
    </row>
    <row r="137" spans="1:17" ht="18" customHeight="1">
      <c r="A137" s="303"/>
      <c r="B137" s="333" t="s">
        <v>110</v>
      </c>
      <c r="C137" s="313"/>
      <c r="D137" s="118"/>
      <c r="E137" s="118"/>
      <c r="F137" s="301"/>
      <c r="G137" s="318"/>
      <c r="H137" s="319"/>
      <c r="I137" s="270"/>
      <c r="J137" s="270"/>
      <c r="K137" s="270"/>
      <c r="L137" s="318"/>
      <c r="M137" s="319"/>
      <c r="N137" s="270"/>
      <c r="O137" s="270"/>
      <c r="P137" s="270"/>
      <c r="Q137" s="440"/>
    </row>
    <row r="138" spans="1:17" ht="18" customHeight="1">
      <c r="A138" s="303">
        <v>2</v>
      </c>
      <c r="B138" s="332" t="s">
        <v>111</v>
      </c>
      <c r="C138" s="313">
        <v>4865137</v>
      </c>
      <c r="D138" s="118" t="s">
        <v>12</v>
      </c>
      <c r="E138" s="91" t="s">
        <v>321</v>
      </c>
      <c r="F138" s="301">
        <v>-1000</v>
      </c>
      <c r="G138" s="318">
        <v>0</v>
      </c>
      <c r="H138" s="319">
        <v>0</v>
      </c>
      <c r="I138" s="270">
        <f>G138-H138</f>
        <v>0</v>
      </c>
      <c r="J138" s="270">
        <f>$F138*I138</f>
        <v>0</v>
      </c>
      <c r="K138" s="270">
        <f>J138/1000000</f>
        <v>0</v>
      </c>
      <c r="L138" s="318">
        <v>0</v>
      </c>
      <c r="M138" s="319">
        <v>0</v>
      </c>
      <c r="N138" s="270">
        <f>L138-M138</f>
        <v>0</v>
      </c>
      <c r="O138" s="270">
        <f>$F138*N138</f>
        <v>0</v>
      </c>
      <c r="P138" s="270">
        <f>O138/1000000</f>
        <v>0</v>
      </c>
      <c r="Q138" s="440"/>
    </row>
    <row r="139" spans="1:17" ht="18" customHeight="1">
      <c r="A139" s="303">
        <v>3</v>
      </c>
      <c r="B139" s="302" t="s">
        <v>112</v>
      </c>
      <c r="C139" s="313">
        <v>4864828</v>
      </c>
      <c r="D139" s="80" t="s">
        <v>12</v>
      </c>
      <c r="E139" s="91" t="s">
        <v>321</v>
      </c>
      <c r="F139" s="301">
        <v>-133.33</v>
      </c>
      <c r="G139" s="318">
        <v>992633</v>
      </c>
      <c r="H139" s="319">
        <v>992633</v>
      </c>
      <c r="I139" s="270">
        <f>G139-H139</f>
        <v>0</v>
      </c>
      <c r="J139" s="270">
        <f>$F139*I139</f>
        <v>0</v>
      </c>
      <c r="K139" s="270">
        <f>J139/1000000</f>
        <v>0</v>
      </c>
      <c r="L139" s="318">
        <v>11406</v>
      </c>
      <c r="M139" s="319">
        <v>12013</v>
      </c>
      <c r="N139" s="270">
        <f>L139-M139</f>
        <v>-607</v>
      </c>
      <c r="O139" s="270">
        <f>$F139*N139</f>
        <v>80931.31000000001</v>
      </c>
      <c r="P139" s="270">
        <f>O139/1000000</f>
        <v>0.08093131</v>
      </c>
      <c r="Q139" s="440"/>
    </row>
    <row r="140" spans="1:17" ht="18" customHeight="1">
      <c r="A140" s="303">
        <v>4</v>
      </c>
      <c r="B140" s="332" t="s">
        <v>165</v>
      </c>
      <c r="C140" s="313">
        <v>4865164</v>
      </c>
      <c r="D140" s="118" t="s">
        <v>12</v>
      </c>
      <c r="E140" s="91" t="s">
        <v>321</v>
      </c>
      <c r="F140" s="301">
        <v>-666.667</v>
      </c>
      <c r="G140" s="318">
        <v>0</v>
      </c>
      <c r="H140" s="319">
        <v>0</v>
      </c>
      <c r="I140" s="270">
        <f>G140-H140</f>
        <v>0</v>
      </c>
      <c r="J140" s="270">
        <f>$F140*I140</f>
        <v>0</v>
      </c>
      <c r="K140" s="270">
        <f>J140/1000000</f>
        <v>0</v>
      </c>
      <c r="L140" s="318">
        <v>0</v>
      </c>
      <c r="M140" s="319">
        <v>0</v>
      </c>
      <c r="N140" s="270">
        <f>L140-M140</f>
        <v>0</v>
      </c>
      <c r="O140" s="270">
        <f>$F140*N140</f>
        <v>0</v>
      </c>
      <c r="P140" s="270">
        <f>O140/1000000</f>
        <v>0</v>
      </c>
      <c r="Q140" s="440"/>
    </row>
    <row r="141" spans="1:17" ht="18" customHeight="1">
      <c r="A141" s="303">
        <v>5</v>
      </c>
      <c r="B141" s="332" t="s">
        <v>166</v>
      </c>
      <c r="C141" s="313">
        <v>4864845</v>
      </c>
      <c r="D141" s="118" t="s">
        <v>12</v>
      </c>
      <c r="E141" s="91" t="s">
        <v>321</v>
      </c>
      <c r="F141" s="301">
        <v>-1000</v>
      </c>
      <c r="G141" s="318">
        <v>1272</v>
      </c>
      <c r="H141" s="319">
        <v>1270</v>
      </c>
      <c r="I141" s="270">
        <f>G141-H141</f>
        <v>2</v>
      </c>
      <c r="J141" s="270">
        <f>$F141*I141</f>
        <v>-2000</v>
      </c>
      <c r="K141" s="270">
        <f>J141/1000000</f>
        <v>-0.002</v>
      </c>
      <c r="L141" s="318">
        <v>999560</v>
      </c>
      <c r="M141" s="319">
        <v>999347</v>
      </c>
      <c r="N141" s="270">
        <f>L141-M141</f>
        <v>213</v>
      </c>
      <c r="O141" s="270">
        <f>$F141*N141</f>
        <v>-213000</v>
      </c>
      <c r="P141" s="270">
        <f>O141/1000000</f>
        <v>-0.213</v>
      </c>
      <c r="Q141" s="440"/>
    </row>
    <row r="142" spans="1:17" ht="18" customHeight="1">
      <c r="A142" s="303"/>
      <c r="B142" s="334" t="s">
        <v>167</v>
      </c>
      <c r="C142" s="313"/>
      <c r="D142" s="80"/>
      <c r="E142" s="80"/>
      <c r="F142" s="301"/>
      <c r="G142" s="318"/>
      <c r="H142" s="319"/>
      <c r="I142" s="270"/>
      <c r="J142" s="270"/>
      <c r="K142" s="270"/>
      <c r="L142" s="318"/>
      <c r="M142" s="319"/>
      <c r="N142" s="270"/>
      <c r="O142" s="270"/>
      <c r="P142" s="270"/>
      <c r="Q142" s="440"/>
    </row>
    <row r="143" spans="1:17" ht="18" customHeight="1">
      <c r="A143" s="303"/>
      <c r="B143" s="334" t="s">
        <v>102</v>
      </c>
      <c r="C143" s="313"/>
      <c r="D143" s="80"/>
      <c r="E143" s="80"/>
      <c r="F143" s="301"/>
      <c r="G143" s="318"/>
      <c r="H143" s="319"/>
      <c r="I143" s="270"/>
      <c r="J143" s="270"/>
      <c r="K143" s="270"/>
      <c r="L143" s="318"/>
      <c r="M143" s="319"/>
      <c r="N143" s="270"/>
      <c r="O143" s="270"/>
      <c r="P143" s="270"/>
      <c r="Q143" s="440"/>
    </row>
    <row r="144" spans="1:17" s="466" customFormat="1" ht="18">
      <c r="A144" s="449">
        <v>6</v>
      </c>
      <c r="B144" s="450" t="s">
        <v>373</v>
      </c>
      <c r="C144" s="451">
        <v>4864955</v>
      </c>
      <c r="D144" s="155" t="s">
        <v>12</v>
      </c>
      <c r="E144" s="156" t="s">
        <v>321</v>
      </c>
      <c r="F144" s="452">
        <v>-1000</v>
      </c>
      <c r="G144" s="318">
        <v>990840</v>
      </c>
      <c r="H144" s="319">
        <v>990801</v>
      </c>
      <c r="I144" s="398">
        <f>G144-H144</f>
        <v>39</v>
      </c>
      <c r="J144" s="398">
        <f>$F144*I144</f>
        <v>-39000</v>
      </c>
      <c r="K144" s="398">
        <f>J144/1000000</f>
        <v>-0.039</v>
      </c>
      <c r="L144" s="318">
        <v>2332</v>
      </c>
      <c r="M144" s="319">
        <v>2284</v>
      </c>
      <c r="N144" s="395">
        <f>L144-M144</f>
        <v>48</v>
      </c>
      <c r="O144" s="395">
        <f>$F144*N144</f>
        <v>-48000</v>
      </c>
      <c r="P144" s="395">
        <f>O144/1000000</f>
        <v>-0.048</v>
      </c>
      <c r="Q144" s="816"/>
    </row>
    <row r="145" spans="1:17" ht="18">
      <c r="A145" s="303">
        <v>7</v>
      </c>
      <c r="B145" s="332" t="s">
        <v>168</v>
      </c>
      <c r="C145" s="313">
        <v>4864820</v>
      </c>
      <c r="D145" s="118" t="s">
        <v>12</v>
      </c>
      <c r="E145" s="91" t="s">
        <v>321</v>
      </c>
      <c r="F145" s="301">
        <v>-160</v>
      </c>
      <c r="G145" s="318">
        <v>3037</v>
      </c>
      <c r="H145" s="319">
        <v>3037</v>
      </c>
      <c r="I145" s="270">
        <f>G145-H145</f>
        <v>0</v>
      </c>
      <c r="J145" s="270">
        <f>$F145*I145</f>
        <v>0</v>
      </c>
      <c r="K145" s="270">
        <f>J145/1000000</f>
        <v>0</v>
      </c>
      <c r="L145" s="318">
        <v>32559</v>
      </c>
      <c r="M145" s="319">
        <v>32107</v>
      </c>
      <c r="N145" s="270">
        <f>L145-M145</f>
        <v>452</v>
      </c>
      <c r="O145" s="270">
        <f>$F145*N145</f>
        <v>-72320</v>
      </c>
      <c r="P145" s="270">
        <f>O145/1000000</f>
        <v>-0.07232</v>
      </c>
      <c r="Q145" s="651"/>
    </row>
    <row r="146" spans="1:17" ht="18" customHeight="1">
      <c r="A146" s="303">
        <v>8</v>
      </c>
      <c r="B146" s="332" t="s">
        <v>169</v>
      </c>
      <c r="C146" s="313">
        <v>4864811</v>
      </c>
      <c r="D146" s="118" t="s">
        <v>12</v>
      </c>
      <c r="E146" s="91" t="s">
        <v>321</v>
      </c>
      <c r="F146" s="301">
        <v>-200</v>
      </c>
      <c r="G146" s="318">
        <v>3810</v>
      </c>
      <c r="H146" s="319">
        <v>3796</v>
      </c>
      <c r="I146" s="270">
        <f>G146-H146</f>
        <v>14</v>
      </c>
      <c r="J146" s="270">
        <f>$F146*I146</f>
        <v>-2800</v>
      </c>
      <c r="K146" s="270">
        <f>J146/1000000</f>
        <v>-0.0028</v>
      </c>
      <c r="L146" s="318">
        <v>12749</v>
      </c>
      <c r="M146" s="319">
        <v>11648</v>
      </c>
      <c r="N146" s="270">
        <f>L146-M146</f>
        <v>1101</v>
      </c>
      <c r="O146" s="270">
        <f>$F146*N146</f>
        <v>-220200</v>
      </c>
      <c r="P146" s="270">
        <f>O146/1000000</f>
        <v>-0.2202</v>
      </c>
      <c r="Q146" s="440"/>
    </row>
    <row r="147" spans="1:17" ht="18" customHeight="1">
      <c r="A147" s="303">
        <v>9</v>
      </c>
      <c r="B147" s="332" t="s">
        <v>382</v>
      </c>
      <c r="C147" s="313">
        <v>4864961</v>
      </c>
      <c r="D147" s="118" t="s">
        <v>12</v>
      </c>
      <c r="E147" s="91" t="s">
        <v>321</v>
      </c>
      <c r="F147" s="301">
        <v>-1000</v>
      </c>
      <c r="G147" s="318">
        <v>971878</v>
      </c>
      <c r="H147" s="319">
        <v>971896</v>
      </c>
      <c r="I147" s="441">
        <f>G147-H147</f>
        <v>-18</v>
      </c>
      <c r="J147" s="441">
        <f>$F147*I147</f>
        <v>18000</v>
      </c>
      <c r="K147" s="441">
        <f>J147/1000000</f>
        <v>0.018</v>
      </c>
      <c r="L147" s="318">
        <v>999235</v>
      </c>
      <c r="M147" s="319">
        <v>999295</v>
      </c>
      <c r="N147" s="264">
        <f>L147-M147</f>
        <v>-60</v>
      </c>
      <c r="O147" s="264">
        <f>$F147*N147</f>
        <v>60000</v>
      </c>
      <c r="P147" s="264">
        <f>O147/1000000</f>
        <v>0.06</v>
      </c>
      <c r="Q147" s="426"/>
    </row>
    <row r="148" spans="1:17" ht="18" customHeight="1">
      <c r="A148" s="303"/>
      <c r="B148" s="333" t="s">
        <v>102</v>
      </c>
      <c r="C148" s="313"/>
      <c r="D148" s="118"/>
      <c r="E148" s="118"/>
      <c r="F148" s="301"/>
      <c r="G148" s="318"/>
      <c r="H148" s="319"/>
      <c r="I148" s="270"/>
      <c r="J148" s="270"/>
      <c r="K148" s="270"/>
      <c r="L148" s="318"/>
      <c r="M148" s="319"/>
      <c r="N148" s="270"/>
      <c r="O148" s="270"/>
      <c r="P148" s="270"/>
      <c r="Q148" s="440"/>
    </row>
    <row r="149" spans="1:17" ht="18" customHeight="1">
      <c r="A149" s="303">
        <v>10</v>
      </c>
      <c r="B149" s="332" t="s">
        <v>170</v>
      </c>
      <c r="C149" s="313">
        <v>4902580</v>
      </c>
      <c r="D149" s="118" t="s">
        <v>12</v>
      </c>
      <c r="E149" s="91" t="s">
        <v>321</v>
      </c>
      <c r="F149" s="301">
        <v>-100</v>
      </c>
      <c r="G149" s="318">
        <v>999878</v>
      </c>
      <c r="H149" s="319">
        <v>999866</v>
      </c>
      <c r="I149" s="395">
        <f>G149-H149</f>
        <v>12</v>
      </c>
      <c r="J149" s="395">
        <f>$F149*I149</f>
        <v>-1200</v>
      </c>
      <c r="K149" s="395">
        <f>J149/1000000</f>
        <v>-0.0012</v>
      </c>
      <c r="L149" s="318">
        <v>871</v>
      </c>
      <c r="M149" s="319">
        <v>187</v>
      </c>
      <c r="N149" s="395">
        <f>L149-M149</f>
        <v>684</v>
      </c>
      <c r="O149" s="395">
        <f>$F149*N149</f>
        <v>-68400</v>
      </c>
      <c r="P149" s="395">
        <f>O149/1000000</f>
        <v>-0.0684</v>
      </c>
      <c r="Q149" s="440"/>
    </row>
    <row r="150" spans="1:17" ht="18" customHeight="1">
      <c r="A150" s="303">
        <v>11</v>
      </c>
      <c r="B150" s="332" t="s">
        <v>171</v>
      </c>
      <c r="C150" s="313">
        <v>4902544</v>
      </c>
      <c r="D150" s="118" t="s">
        <v>12</v>
      </c>
      <c r="E150" s="91" t="s">
        <v>321</v>
      </c>
      <c r="F150" s="301">
        <v>-100</v>
      </c>
      <c r="G150" s="318">
        <v>3742</v>
      </c>
      <c r="H150" s="319">
        <v>3736</v>
      </c>
      <c r="I150" s="395">
        <f>G150-H150</f>
        <v>6</v>
      </c>
      <c r="J150" s="395">
        <f>$F150*I150</f>
        <v>-600</v>
      </c>
      <c r="K150" s="395">
        <f>J150/1000000</f>
        <v>-0.0006</v>
      </c>
      <c r="L150" s="318">
        <v>2690</v>
      </c>
      <c r="M150" s="319">
        <v>1908</v>
      </c>
      <c r="N150" s="395">
        <f>L150-M150</f>
        <v>782</v>
      </c>
      <c r="O150" s="395">
        <f>$F150*N150</f>
        <v>-78200</v>
      </c>
      <c r="P150" s="395">
        <f>O150/1000000</f>
        <v>-0.0782</v>
      </c>
      <c r="Q150" s="440"/>
    </row>
    <row r="151" spans="1:17" ht="18">
      <c r="A151" s="449">
        <v>12</v>
      </c>
      <c r="B151" s="450" t="s">
        <v>172</v>
      </c>
      <c r="C151" s="451">
        <v>5269199</v>
      </c>
      <c r="D151" s="155" t="s">
        <v>12</v>
      </c>
      <c r="E151" s="156" t="s">
        <v>321</v>
      </c>
      <c r="F151" s="452">
        <v>-100</v>
      </c>
      <c r="G151" s="263">
        <v>1213</v>
      </c>
      <c r="H151" s="264">
        <v>1213</v>
      </c>
      <c r="I151" s="424">
        <f>G151-H151</f>
        <v>0</v>
      </c>
      <c r="J151" s="424">
        <f>$F151*I151</f>
        <v>0</v>
      </c>
      <c r="K151" s="424">
        <f>J151/1000000</f>
        <v>0</v>
      </c>
      <c r="L151" s="263">
        <v>70842</v>
      </c>
      <c r="M151" s="264">
        <v>70842</v>
      </c>
      <c r="N151" s="424">
        <f>L151-M151</f>
        <v>0</v>
      </c>
      <c r="O151" s="424">
        <f>$F151*N151</f>
        <v>0</v>
      </c>
      <c r="P151" s="424">
        <f>O151/1000000</f>
        <v>0</v>
      </c>
      <c r="Q151" s="443"/>
    </row>
    <row r="152" spans="1:17" ht="18" customHeight="1">
      <c r="A152" s="303"/>
      <c r="B152" s="334" t="s">
        <v>167</v>
      </c>
      <c r="C152" s="313"/>
      <c r="D152" s="80"/>
      <c r="E152" s="80"/>
      <c r="F152" s="297"/>
      <c r="G152" s="318"/>
      <c r="H152" s="319"/>
      <c r="I152" s="270"/>
      <c r="J152" s="270"/>
      <c r="K152" s="270"/>
      <c r="L152" s="318"/>
      <c r="M152" s="319"/>
      <c r="N152" s="270"/>
      <c r="O152" s="270"/>
      <c r="P152" s="270"/>
      <c r="Q152" s="440"/>
    </row>
    <row r="153" spans="1:17" ht="18" customHeight="1">
      <c r="A153" s="303"/>
      <c r="B153" s="333" t="s">
        <v>173</v>
      </c>
      <c r="C153" s="313"/>
      <c r="D153" s="118"/>
      <c r="E153" s="118"/>
      <c r="F153" s="297"/>
      <c r="G153" s="318"/>
      <c r="H153" s="319"/>
      <c r="I153" s="270"/>
      <c r="J153" s="270"/>
      <c r="K153" s="270"/>
      <c r="L153" s="318"/>
      <c r="M153" s="319"/>
      <c r="N153" s="270"/>
      <c r="O153" s="270"/>
      <c r="P153" s="270"/>
      <c r="Q153" s="440"/>
    </row>
    <row r="154" spans="1:17" ht="18" customHeight="1">
      <c r="A154" s="303">
        <v>13</v>
      </c>
      <c r="B154" s="332" t="s">
        <v>372</v>
      </c>
      <c r="C154" s="313">
        <v>4865154</v>
      </c>
      <c r="D154" s="118" t="s">
        <v>12</v>
      </c>
      <c r="E154" s="91" t="s">
        <v>321</v>
      </c>
      <c r="F154" s="301">
        <v>625</v>
      </c>
      <c r="G154" s="318">
        <v>0</v>
      </c>
      <c r="H154" s="319">
        <v>0</v>
      </c>
      <c r="I154" s="270">
        <f>G154-H154</f>
        <v>0</v>
      </c>
      <c r="J154" s="270">
        <f>$F154*I154</f>
        <v>0</v>
      </c>
      <c r="K154" s="270">
        <f>J154/1000000</f>
        <v>0</v>
      </c>
      <c r="L154" s="318">
        <v>0</v>
      </c>
      <c r="M154" s="319">
        <v>0</v>
      </c>
      <c r="N154" s="270">
        <f>L154-M154</f>
        <v>0</v>
      </c>
      <c r="O154" s="270">
        <f>$F154*N154</f>
        <v>0</v>
      </c>
      <c r="P154" s="270">
        <f>O154/1000000</f>
        <v>0</v>
      </c>
      <c r="Q154" s="456"/>
    </row>
    <row r="155" spans="1:17" ht="18" customHeight="1">
      <c r="A155" s="303">
        <v>14</v>
      </c>
      <c r="B155" s="332" t="s">
        <v>375</v>
      </c>
      <c r="C155" s="313">
        <v>4865114</v>
      </c>
      <c r="D155" s="118" t="s">
        <v>12</v>
      </c>
      <c r="E155" s="91" t="s">
        <v>321</v>
      </c>
      <c r="F155" s="301">
        <v>833.33</v>
      </c>
      <c r="G155" s="318">
        <v>0</v>
      </c>
      <c r="H155" s="319">
        <v>0</v>
      </c>
      <c r="I155" s="441">
        <f>G155-H155</f>
        <v>0</v>
      </c>
      <c r="J155" s="441">
        <f>$F155*I155</f>
        <v>0</v>
      </c>
      <c r="K155" s="441">
        <f>J155/1000000</f>
        <v>0</v>
      </c>
      <c r="L155" s="318">
        <v>1000000</v>
      </c>
      <c r="M155" s="319">
        <v>999871</v>
      </c>
      <c r="N155" s="264">
        <f>L155-M155</f>
        <v>129</v>
      </c>
      <c r="O155" s="264">
        <f>$F155*N155</f>
        <v>107499.57</v>
      </c>
      <c r="P155" s="264">
        <f>O155/1000000</f>
        <v>0.10749957</v>
      </c>
      <c r="Q155" s="448"/>
    </row>
    <row r="156" spans="1:17" ht="18" customHeight="1">
      <c r="A156" s="303">
        <v>15</v>
      </c>
      <c r="B156" s="332" t="s">
        <v>110</v>
      </c>
      <c r="C156" s="313">
        <v>4902508</v>
      </c>
      <c r="D156" s="118" t="s">
        <v>12</v>
      </c>
      <c r="E156" s="91" t="s">
        <v>321</v>
      </c>
      <c r="F156" s="301">
        <v>833.33</v>
      </c>
      <c r="G156" s="318">
        <v>999904</v>
      </c>
      <c r="H156" s="319">
        <v>999904</v>
      </c>
      <c r="I156" s="270">
        <f>G156-H156</f>
        <v>0</v>
      </c>
      <c r="J156" s="270">
        <f>$F156*I156</f>
        <v>0</v>
      </c>
      <c r="K156" s="270">
        <f>J156/1000000</f>
        <v>0</v>
      </c>
      <c r="L156" s="318">
        <v>999741</v>
      </c>
      <c r="M156" s="319">
        <v>999741</v>
      </c>
      <c r="N156" s="270">
        <f>L156-M156</f>
        <v>0</v>
      </c>
      <c r="O156" s="270">
        <f>$F156*N156</f>
        <v>0</v>
      </c>
      <c r="P156" s="270">
        <f>O156/1000000</f>
        <v>0</v>
      </c>
      <c r="Q156" s="440"/>
    </row>
    <row r="157" spans="1:17" ht="18" customHeight="1">
      <c r="A157" s="303"/>
      <c r="B157" s="333" t="s">
        <v>174</v>
      </c>
      <c r="C157" s="313"/>
      <c r="D157" s="118"/>
      <c r="E157" s="118"/>
      <c r="F157" s="301"/>
      <c r="G157" s="318"/>
      <c r="H157" s="319"/>
      <c r="I157" s="270"/>
      <c r="J157" s="270"/>
      <c r="K157" s="270"/>
      <c r="L157" s="318"/>
      <c r="M157" s="319"/>
      <c r="N157" s="270"/>
      <c r="O157" s="270"/>
      <c r="P157" s="270"/>
      <c r="Q157" s="440"/>
    </row>
    <row r="158" spans="1:17" ht="18" customHeight="1">
      <c r="A158" s="303">
        <v>16</v>
      </c>
      <c r="B158" s="332" t="s">
        <v>458</v>
      </c>
      <c r="C158" s="313">
        <v>4864850</v>
      </c>
      <c r="D158" s="118" t="s">
        <v>12</v>
      </c>
      <c r="E158" s="91" t="s">
        <v>321</v>
      </c>
      <c r="F158" s="301">
        <v>-625</v>
      </c>
      <c r="G158" s="318">
        <v>455</v>
      </c>
      <c r="H158" s="319">
        <v>449</v>
      </c>
      <c r="I158" s="270">
        <f>G158-H158</f>
        <v>6</v>
      </c>
      <c r="J158" s="270">
        <f>$F158*I158</f>
        <v>-3750</v>
      </c>
      <c r="K158" s="270">
        <f>J158/1000000</f>
        <v>-0.00375</v>
      </c>
      <c r="L158" s="318">
        <v>1904</v>
      </c>
      <c r="M158" s="319">
        <v>1596</v>
      </c>
      <c r="N158" s="270">
        <f>L158-M158</f>
        <v>308</v>
      </c>
      <c r="O158" s="270">
        <f>$F158*N158</f>
        <v>-192500</v>
      </c>
      <c r="P158" s="270">
        <f>O158/1000000</f>
        <v>-0.1925</v>
      </c>
      <c r="Q158" s="440"/>
    </row>
    <row r="159" spans="1:17" ht="18" customHeight="1">
      <c r="A159" s="303"/>
      <c r="B159" s="334" t="s">
        <v>46</v>
      </c>
      <c r="C159" s="301"/>
      <c r="D159" s="80"/>
      <c r="E159" s="80"/>
      <c r="F159" s="301"/>
      <c r="G159" s="318"/>
      <c r="H159" s="319"/>
      <c r="I159" s="270"/>
      <c r="J159" s="270"/>
      <c r="K159" s="270"/>
      <c r="L159" s="318"/>
      <c r="M159" s="319"/>
      <c r="N159" s="270"/>
      <c r="O159" s="270"/>
      <c r="P159" s="270"/>
      <c r="Q159" s="440"/>
    </row>
    <row r="160" spans="1:17" ht="18" customHeight="1">
      <c r="A160" s="303"/>
      <c r="B160" s="334" t="s">
        <v>47</v>
      </c>
      <c r="C160" s="301"/>
      <c r="D160" s="80"/>
      <c r="E160" s="80"/>
      <c r="F160" s="301"/>
      <c r="G160" s="318"/>
      <c r="H160" s="319"/>
      <c r="I160" s="270"/>
      <c r="J160" s="270"/>
      <c r="K160" s="270"/>
      <c r="L160" s="318"/>
      <c r="M160" s="319"/>
      <c r="N160" s="270"/>
      <c r="O160" s="270"/>
      <c r="P160" s="270"/>
      <c r="Q160" s="440"/>
    </row>
    <row r="161" spans="1:17" ht="18" customHeight="1">
      <c r="A161" s="303"/>
      <c r="B161" s="334" t="s">
        <v>48</v>
      </c>
      <c r="C161" s="301"/>
      <c r="D161" s="80"/>
      <c r="E161" s="80"/>
      <c r="F161" s="301"/>
      <c r="G161" s="318"/>
      <c r="H161" s="319"/>
      <c r="I161" s="270"/>
      <c r="J161" s="270"/>
      <c r="K161" s="270"/>
      <c r="L161" s="318"/>
      <c r="M161" s="319"/>
      <c r="N161" s="270"/>
      <c r="O161" s="270"/>
      <c r="P161" s="270"/>
      <c r="Q161" s="440"/>
    </row>
    <row r="162" spans="1:17" ht="17.25" customHeight="1">
      <c r="A162" s="303">
        <v>17</v>
      </c>
      <c r="B162" s="332" t="s">
        <v>49</v>
      </c>
      <c r="C162" s="313">
        <v>4902572</v>
      </c>
      <c r="D162" s="118" t="s">
        <v>12</v>
      </c>
      <c r="E162" s="91" t="s">
        <v>321</v>
      </c>
      <c r="F162" s="301">
        <v>-100</v>
      </c>
      <c r="G162" s="318">
        <v>0</v>
      </c>
      <c r="H162" s="319">
        <v>0</v>
      </c>
      <c r="I162" s="270">
        <f>G162-H162</f>
        <v>0</v>
      </c>
      <c r="J162" s="270">
        <f>$F162*I162</f>
        <v>0</v>
      </c>
      <c r="K162" s="270">
        <f>J162/1000000</f>
        <v>0</v>
      </c>
      <c r="L162" s="318">
        <v>0</v>
      </c>
      <c r="M162" s="319">
        <v>0</v>
      </c>
      <c r="N162" s="270">
        <f>L162-M162</f>
        <v>0</v>
      </c>
      <c r="O162" s="270">
        <f>$F162*N162</f>
        <v>0</v>
      </c>
      <c r="P162" s="270">
        <f>O162/1000000</f>
        <v>0</v>
      </c>
      <c r="Q162" s="736"/>
    </row>
    <row r="163" spans="1:17" ht="18" customHeight="1">
      <c r="A163" s="303">
        <v>18</v>
      </c>
      <c r="B163" s="332" t="s">
        <v>50</v>
      </c>
      <c r="C163" s="313">
        <v>4902541</v>
      </c>
      <c r="D163" s="118" t="s">
        <v>12</v>
      </c>
      <c r="E163" s="91" t="s">
        <v>321</v>
      </c>
      <c r="F163" s="301">
        <v>-100</v>
      </c>
      <c r="G163" s="318">
        <v>999482</v>
      </c>
      <c r="H163" s="319">
        <v>999482</v>
      </c>
      <c r="I163" s="270">
        <f>G163-H163</f>
        <v>0</v>
      </c>
      <c r="J163" s="270">
        <f>$F163*I163</f>
        <v>0</v>
      </c>
      <c r="K163" s="270">
        <f>J163/1000000</f>
        <v>0</v>
      </c>
      <c r="L163" s="318">
        <v>999486</v>
      </c>
      <c r="M163" s="319">
        <v>999486</v>
      </c>
      <c r="N163" s="270">
        <f>L163-M163</f>
        <v>0</v>
      </c>
      <c r="O163" s="270">
        <f>$F163*N163</f>
        <v>0</v>
      </c>
      <c r="P163" s="270">
        <f>O163/1000000</f>
        <v>0</v>
      </c>
      <c r="Q163" s="440"/>
    </row>
    <row r="164" spans="1:17" ht="18" customHeight="1">
      <c r="A164" s="303">
        <v>19</v>
      </c>
      <c r="B164" s="332" t="s">
        <v>51</v>
      </c>
      <c r="C164" s="313">
        <v>4902539</v>
      </c>
      <c r="D164" s="118" t="s">
        <v>12</v>
      </c>
      <c r="E164" s="91" t="s">
        <v>321</v>
      </c>
      <c r="F164" s="301">
        <v>-100</v>
      </c>
      <c r="G164" s="318">
        <v>3162</v>
      </c>
      <c r="H164" s="319">
        <v>3156</v>
      </c>
      <c r="I164" s="270">
        <f>G164-H164</f>
        <v>6</v>
      </c>
      <c r="J164" s="270">
        <f>$F164*I164</f>
        <v>-600</v>
      </c>
      <c r="K164" s="270">
        <f>J164/1000000</f>
        <v>-0.0006</v>
      </c>
      <c r="L164" s="318">
        <v>34104</v>
      </c>
      <c r="M164" s="319">
        <v>33476</v>
      </c>
      <c r="N164" s="270">
        <f>L164-M164</f>
        <v>628</v>
      </c>
      <c r="O164" s="270">
        <f>$F164*N164</f>
        <v>-62800</v>
      </c>
      <c r="P164" s="270">
        <f>O164/1000000</f>
        <v>-0.0628</v>
      </c>
      <c r="Q164" s="440"/>
    </row>
    <row r="165" spans="1:17" ht="18" customHeight="1">
      <c r="A165" s="303"/>
      <c r="B165" s="333" t="s">
        <v>52</v>
      </c>
      <c r="C165" s="313"/>
      <c r="D165" s="118"/>
      <c r="E165" s="118"/>
      <c r="F165" s="301"/>
      <c r="G165" s="318"/>
      <c r="H165" s="319"/>
      <c r="I165" s="270"/>
      <c r="J165" s="270"/>
      <c r="K165" s="270"/>
      <c r="L165" s="318"/>
      <c r="M165" s="319"/>
      <c r="N165" s="270"/>
      <c r="O165" s="270"/>
      <c r="P165" s="270"/>
      <c r="Q165" s="440"/>
    </row>
    <row r="166" spans="1:17" ht="18" customHeight="1">
      <c r="A166" s="303">
        <v>20</v>
      </c>
      <c r="B166" s="332" t="s">
        <v>53</v>
      </c>
      <c r="C166" s="313">
        <v>4902591</v>
      </c>
      <c r="D166" s="118" t="s">
        <v>12</v>
      </c>
      <c r="E166" s="91" t="s">
        <v>321</v>
      </c>
      <c r="F166" s="301">
        <v>-1333</v>
      </c>
      <c r="G166" s="318">
        <v>754</v>
      </c>
      <c r="H166" s="319">
        <v>754</v>
      </c>
      <c r="I166" s="270">
        <f aca="true" t="shared" si="24" ref="I166:I171">G166-H166</f>
        <v>0</v>
      </c>
      <c r="J166" s="270">
        <f aca="true" t="shared" si="25" ref="J166:J171">$F166*I166</f>
        <v>0</v>
      </c>
      <c r="K166" s="270">
        <f aca="true" t="shared" si="26" ref="K166:K171">J166/1000000</f>
        <v>0</v>
      </c>
      <c r="L166" s="318">
        <v>604</v>
      </c>
      <c r="M166" s="319">
        <v>597</v>
      </c>
      <c r="N166" s="270">
        <f aca="true" t="shared" si="27" ref="N166:N171">L166-M166</f>
        <v>7</v>
      </c>
      <c r="O166" s="270">
        <f aca="true" t="shared" si="28" ref="O166:O171">$F166*N166</f>
        <v>-9331</v>
      </c>
      <c r="P166" s="270">
        <f aca="true" t="shared" si="29" ref="P166:P171">O166/1000000</f>
        <v>-0.009331</v>
      </c>
      <c r="Q166" s="440"/>
    </row>
    <row r="167" spans="1:17" ht="18" customHeight="1">
      <c r="A167" s="303">
        <v>21</v>
      </c>
      <c r="B167" s="332" t="s">
        <v>54</v>
      </c>
      <c r="C167" s="313">
        <v>4902528</v>
      </c>
      <c r="D167" s="118" t="s">
        <v>12</v>
      </c>
      <c r="E167" s="91" t="s">
        <v>321</v>
      </c>
      <c r="F167" s="301">
        <v>-100</v>
      </c>
      <c r="G167" s="318">
        <v>0</v>
      </c>
      <c r="H167" s="319">
        <v>0</v>
      </c>
      <c r="I167" s="270">
        <f>G167-H167</f>
        <v>0</v>
      </c>
      <c r="J167" s="270">
        <f>$F167*I167</f>
        <v>0</v>
      </c>
      <c r="K167" s="270">
        <f>J167/1000000</f>
        <v>0</v>
      </c>
      <c r="L167" s="318">
        <v>472</v>
      </c>
      <c r="M167" s="319">
        <v>14</v>
      </c>
      <c r="N167" s="270">
        <f>L167-M167</f>
        <v>458</v>
      </c>
      <c r="O167" s="270">
        <f>$F167*N167</f>
        <v>-45800</v>
      </c>
      <c r="P167" s="270">
        <f>O167/1000000</f>
        <v>-0.0458</v>
      </c>
      <c r="Q167" s="440"/>
    </row>
    <row r="168" spans="1:17" ht="18" customHeight="1">
      <c r="A168" s="303">
        <v>22</v>
      </c>
      <c r="B168" s="332" t="s">
        <v>55</v>
      </c>
      <c r="C168" s="313">
        <v>4902523</v>
      </c>
      <c r="D168" s="118" t="s">
        <v>12</v>
      </c>
      <c r="E168" s="91" t="s">
        <v>321</v>
      </c>
      <c r="F168" s="301">
        <v>-100</v>
      </c>
      <c r="G168" s="318">
        <v>999815</v>
      </c>
      <c r="H168" s="319">
        <v>999815</v>
      </c>
      <c r="I168" s="270">
        <f t="shared" si="24"/>
        <v>0</v>
      </c>
      <c r="J168" s="270">
        <f t="shared" si="25"/>
        <v>0</v>
      </c>
      <c r="K168" s="270">
        <f t="shared" si="26"/>
        <v>0</v>
      </c>
      <c r="L168" s="318">
        <v>999943</v>
      </c>
      <c r="M168" s="319">
        <v>999943</v>
      </c>
      <c r="N168" s="270">
        <f t="shared" si="27"/>
        <v>0</v>
      </c>
      <c r="O168" s="270">
        <f t="shared" si="28"/>
        <v>0</v>
      </c>
      <c r="P168" s="270">
        <f t="shared" si="29"/>
        <v>0</v>
      </c>
      <c r="Q168" s="440"/>
    </row>
    <row r="169" spans="1:17" ht="18" customHeight="1">
      <c r="A169" s="303">
        <v>23</v>
      </c>
      <c r="B169" s="332" t="s">
        <v>56</v>
      </c>
      <c r="C169" s="313">
        <v>4865089</v>
      </c>
      <c r="D169" s="118" t="s">
        <v>12</v>
      </c>
      <c r="E169" s="91" t="s">
        <v>321</v>
      </c>
      <c r="F169" s="301">
        <v>-100</v>
      </c>
      <c r="G169" s="318">
        <v>0</v>
      </c>
      <c r="H169" s="319">
        <v>0</v>
      </c>
      <c r="I169" s="270">
        <f t="shared" si="24"/>
        <v>0</v>
      </c>
      <c r="J169" s="270">
        <f t="shared" si="25"/>
        <v>0</v>
      </c>
      <c r="K169" s="270">
        <f t="shared" si="26"/>
        <v>0</v>
      </c>
      <c r="L169" s="318">
        <v>0</v>
      </c>
      <c r="M169" s="319">
        <v>0</v>
      </c>
      <c r="N169" s="270">
        <f t="shared" si="27"/>
        <v>0</v>
      </c>
      <c r="O169" s="270">
        <f t="shared" si="28"/>
        <v>0</v>
      </c>
      <c r="P169" s="270">
        <f t="shared" si="29"/>
        <v>0</v>
      </c>
      <c r="Q169" s="440"/>
    </row>
    <row r="170" spans="1:17" ht="18" customHeight="1">
      <c r="A170" s="303">
        <v>24</v>
      </c>
      <c r="B170" s="302" t="s">
        <v>57</v>
      </c>
      <c r="C170" s="301">
        <v>4902548</v>
      </c>
      <c r="D170" s="80" t="s">
        <v>12</v>
      </c>
      <c r="E170" s="91" t="s">
        <v>321</v>
      </c>
      <c r="F170" s="694">
        <v>-100</v>
      </c>
      <c r="G170" s="318">
        <v>0</v>
      </c>
      <c r="H170" s="319">
        <v>0</v>
      </c>
      <c r="I170" s="270">
        <f t="shared" si="24"/>
        <v>0</v>
      </c>
      <c r="J170" s="270">
        <f t="shared" si="25"/>
        <v>0</v>
      </c>
      <c r="K170" s="270">
        <f t="shared" si="26"/>
        <v>0</v>
      </c>
      <c r="L170" s="318">
        <v>0</v>
      </c>
      <c r="M170" s="319">
        <v>0</v>
      </c>
      <c r="N170" s="270">
        <f t="shared" si="27"/>
        <v>0</v>
      </c>
      <c r="O170" s="270">
        <f t="shared" si="28"/>
        <v>0</v>
      </c>
      <c r="P170" s="270">
        <f t="shared" si="29"/>
        <v>0</v>
      </c>
      <c r="Q170" s="440"/>
    </row>
    <row r="171" spans="1:17" ht="18" customHeight="1">
      <c r="A171" s="303">
        <v>25</v>
      </c>
      <c r="B171" s="302" t="s">
        <v>58</v>
      </c>
      <c r="C171" s="301">
        <v>4902564</v>
      </c>
      <c r="D171" s="80" t="s">
        <v>12</v>
      </c>
      <c r="E171" s="91" t="s">
        <v>321</v>
      </c>
      <c r="F171" s="301">
        <v>-100</v>
      </c>
      <c r="G171" s="318">
        <v>1926</v>
      </c>
      <c r="H171" s="319">
        <v>1925</v>
      </c>
      <c r="I171" s="270">
        <f t="shared" si="24"/>
        <v>1</v>
      </c>
      <c r="J171" s="270">
        <f t="shared" si="25"/>
        <v>-100</v>
      </c>
      <c r="K171" s="270">
        <f t="shared" si="26"/>
        <v>-0.0001</v>
      </c>
      <c r="L171" s="318">
        <v>6899</v>
      </c>
      <c r="M171" s="319">
        <v>6233</v>
      </c>
      <c r="N171" s="270">
        <f t="shared" si="27"/>
        <v>666</v>
      </c>
      <c r="O171" s="270">
        <f t="shared" si="28"/>
        <v>-66600</v>
      </c>
      <c r="P171" s="270">
        <f t="shared" si="29"/>
        <v>-0.0666</v>
      </c>
      <c r="Q171" s="440"/>
    </row>
    <row r="172" spans="1:17" ht="18" customHeight="1">
      <c r="A172" s="303"/>
      <c r="B172" s="334" t="s">
        <v>71</v>
      </c>
      <c r="C172" s="301"/>
      <c r="D172" s="80"/>
      <c r="E172" s="80"/>
      <c r="F172" s="301"/>
      <c r="G172" s="318"/>
      <c r="H172" s="319"/>
      <c r="I172" s="270"/>
      <c r="J172" s="270"/>
      <c r="K172" s="270"/>
      <c r="L172" s="318"/>
      <c r="M172" s="319"/>
      <c r="N172" s="270"/>
      <c r="O172" s="270"/>
      <c r="P172" s="270"/>
      <c r="Q172" s="440"/>
    </row>
    <row r="173" spans="1:17" ht="18" customHeight="1">
      <c r="A173" s="303">
        <v>26</v>
      </c>
      <c r="B173" s="302" t="s">
        <v>72</v>
      </c>
      <c r="C173" s="301">
        <v>4902577</v>
      </c>
      <c r="D173" s="80" t="s">
        <v>12</v>
      </c>
      <c r="E173" s="91" t="s">
        <v>321</v>
      </c>
      <c r="F173" s="301">
        <v>400</v>
      </c>
      <c r="G173" s="318">
        <v>995632</v>
      </c>
      <c r="H173" s="319">
        <v>995632</v>
      </c>
      <c r="I173" s="270">
        <f>G173-H173</f>
        <v>0</v>
      </c>
      <c r="J173" s="270">
        <f>$F173*I173</f>
        <v>0</v>
      </c>
      <c r="K173" s="270">
        <f>J173/1000000</f>
        <v>0</v>
      </c>
      <c r="L173" s="318">
        <v>59</v>
      </c>
      <c r="M173" s="319">
        <v>60</v>
      </c>
      <c r="N173" s="270">
        <f>L173-M173</f>
        <v>-1</v>
      </c>
      <c r="O173" s="270">
        <f>$F173*N173</f>
        <v>-400</v>
      </c>
      <c r="P173" s="270">
        <f>O173/1000000</f>
        <v>-0.0004</v>
      </c>
      <c r="Q173" s="440"/>
    </row>
    <row r="174" spans="1:17" ht="18" customHeight="1">
      <c r="A174" s="303">
        <v>27</v>
      </c>
      <c r="B174" s="302" t="s">
        <v>73</v>
      </c>
      <c r="C174" s="301">
        <v>4902525</v>
      </c>
      <c r="D174" s="80" t="s">
        <v>12</v>
      </c>
      <c r="E174" s="91" t="s">
        <v>321</v>
      </c>
      <c r="F174" s="301">
        <v>-400</v>
      </c>
      <c r="G174" s="318">
        <v>999883</v>
      </c>
      <c r="H174" s="319">
        <v>999880</v>
      </c>
      <c r="I174" s="270">
        <f>G174-H174</f>
        <v>3</v>
      </c>
      <c r="J174" s="270">
        <f>$F174*I174</f>
        <v>-1200</v>
      </c>
      <c r="K174" s="270">
        <f>J174/1000000</f>
        <v>-0.0012</v>
      </c>
      <c r="L174" s="318">
        <v>999434</v>
      </c>
      <c r="M174" s="319">
        <v>999432</v>
      </c>
      <c r="N174" s="270">
        <f>L174-M174</f>
        <v>2</v>
      </c>
      <c r="O174" s="270">
        <f>$F174*N174</f>
        <v>-800</v>
      </c>
      <c r="P174" s="270">
        <f>O174/1000000</f>
        <v>-0.0008</v>
      </c>
      <c r="Q174" s="440"/>
    </row>
    <row r="175" spans="1:17" ht="18" customHeight="1">
      <c r="A175" s="301"/>
      <c r="B175" s="324" t="s">
        <v>428</v>
      </c>
      <c r="C175" s="301"/>
      <c r="D175" s="80"/>
      <c r="E175" s="91"/>
      <c r="F175" s="301"/>
      <c r="G175" s="318"/>
      <c r="H175" s="319"/>
      <c r="I175" s="270"/>
      <c r="J175" s="270"/>
      <c r="K175" s="270"/>
      <c r="L175" s="318"/>
      <c r="M175" s="319"/>
      <c r="N175" s="270"/>
      <c r="O175" s="270"/>
      <c r="P175" s="270"/>
      <c r="Q175" s="690"/>
    </row>
    <row r="176" spans="1:17" ht="18" customHeight="1">
      <c r="A176" s="301">
        <v>28</v>
      </c>
      <c r="B176" s="708" t="s">
        <v>427</v>
      </c>
      <c r="C176" s="301">
        <v>5295160</v>
      </c>
      <c r="D176" s="80" t="s">
        <v>12</v>
      </c>
      <c r="E176" s="91" t="s">
        <v>321</v>
      </c>
      <c r="F176" s="301">
        <v>-800</v>
      </c>
      <c r="G176" s="318">
        <v>9316</v>
      </c>
      <c r="H176" s="319">
        <v>9221</v>
      </c>
      <c r="I176" s="270">
        <f>G176-H176</f>
        <v>95</v>
      </c>
      <c r="J176" s="270">
        <f>$F176*I176</f>
        <v>-76000</v>
      </c>
      <c r="K176" s="270">
        <f>J176/1000000</f>
        <v>-0.076</v>
      </c>
      <c r="L176" s="318">
        <v>6247</v>
      </c>
      <c r="M176" s="319">
        <v>6224</v>
      </c>
      <c r="N176" s="270">
        <f>L176-M176</f>
        <v>23</v>
      </c>
      <c r="O176" s="270">
        <f>$F176*N176</f>
        <v>-18400</v>
      </c>
      <c r="P176" s="270">
        <f>O176/1000000</f>
        <v>-0.0184</v>
      </c>
      <c r="Q176" s="690"/>
    </row>
    <row r="177" spans="1:17" s="458" customFormat="1" ht="18">
      <c r="A177" s="342"/>
      <c r="B177" s="324" t="s">
        <v>429</v>
      </c>
      <c r="C177" s="292"/>
      <c r="D177" s="118"/>
      <c r="E177" s="91"/>
      <c r="F177" s="313"/>
      <c r="G177" s="318"/>
      <c r="H177" s="319"/>
      <c r="I177" s="301"/>
      <c r="J177" s="301"/>
      <c r="K177" s="301"/>
      <c r="L177" s="318"/>
      <c r="M177" s="319"/>
      <c r="N177" s="301"/>
      <c r="O177" s="301"/>
      <c r="P177" s="301"/>
      <c r="Q177" s="429"/>
    </row>
    <row r="178" spans="1:17" s="458" customFormat="1" ht="18">
      <c r="A178" s="342">
        <v>29</v>
      </c>
      <c r="B178" s="653" t="s">
        <v>435</v>
      </c>
      <c r="C178" s="292">
        <v>4864960</v>
      </c>
      <c r="D178" s="118" t="s">
        <v>12</v>
      </c>
      <c r="E178" s="91" t="s">
        <v>321</v>
      </c>
      <c r="F178" s="313">
        <v>-1000</v>
      </c>
      <c r="G178" s="318">
        <v>981503</v>
      </c>
      <c r="H178" s="319">
        <v>981519</v>
      </c>
      <c r="I178" s="319">
        <f>G178-H178</f>
        <v>-16</v>
      </c>
      <c r="J178" s="319">
        <f>$F178*I178</f>
        <v>16000</v>
      </c>
      <c r="K178" s="319">
        <f>J178/1000000</f>
        <v>0.016</v>
      </c>
      <c r="L178" s="318">
        <v>1835</v>
      </c>
      <c r="M178" s="319">
        <v>2059</v>
      </c>
      <c r="N178" s="319">
        <f>L178-M178</f>
        <v>-224</v>
      </c>
      <c r="O178" s="319">
        <f>$F178*N178</f>
        <v>224000</v>
      </c>
      <c r="P178" s="320">
        <f>O178/1000000</f>
        <v>0.224</v>
      </c>
      <c r="Q178" s="429"/>
    </row>
    <row r="179" spans="1:17" ht="18">
      <c r="A179" s="342">
        <v>30</v>
      </c>
      <c r="B179" s="653" t="s">
        <v>436</v>
      </c>
      <c r="C179" s="292">
        <v>5128441</v>
      </c>
      <c r="D179" s="118" t="s">
        <v>12</v>
      </c>
      <c r="E179" s="91" t="s">
        <v>321</v>
      </c>
      <c r="F179" s="506">
        <v>-750</v>
      </c>
      <c r="G179" s="318">
        <v>1197</v>
      </c>
      <c r="H179" s="319">
        <v>1196</v>
      </c>
      <c r="I179" s="319">
        <f>G179-H179</f>
        <v>1</v>
      </c>
      <c r="J179" s="319">
        <f>$F179*I179</f>
        <v>-750</v>
      </c>
      <c r="K179" s="320">
        <f>J179/1000000</f>
        <v>-0.00075</v>
      </c>
      <c r="L179" s="318">
        <v>3980</v>
      </c>
      <c r="M179" s="319">
        <v>3486</v>
      </c>
      <c r="N179" s="319">
        <f>L179-M179</f>
        <v>494</v>
      </c>
      <c r="O179" s="319">
        <f>$F179*N179</f>
        <v>-370500</v>
      </c>
      <c r="P179" s="320">
        <f>O179/1000000</f>
        <v>-0.3705</v>
      </c>
      <c r="Q179" s="429"/>
    </row>
    <row r="180" spans="1:17" ht="18" customHeight="1" thickBot="1">
      <c r="A180" s="301"/>
      <c r="B180" s="302"/>
      <c r="C180" s="301"/>
      <c r="D180" s="80"/>
      <c r="E180" s="91"/>
      <c r="F180" s="301"/>
      <c r="G180" s="318"/>
      <c r="H180" s="319"/>
      <c r="I180" s="270"/>
      <c r="J180" s="270"/>
      <c r="K180" s="270"/>
      <c r="L180" s="318"/>
      <c r="M180" s="319"/>
      <c r="N180" s="270"/>
      <c r="O180" s="270"/>
      <c r="P180" s="270"/>
      <c r="Q180" s="690"/>
    </row>
    <row r="181" s="516" customFormat="1" ht="15" customHeight="1"/>
    <row r="183" spans="1:16" ht="20.25">
      <c r="A183" s="296" t="s">
        <v>288</v>
      </c>
      <c r="K183" s="554">
        <f>SUM(K135:K181)</f>
        <v>-0.09649999999999999</v>
      </c>
      <c r="P183" s="554">
        <f>SUM(P135:P181)</f>
        <v>-1.02282012</v>
      </c>
    </row>
    <row r="184" spans="1:16" ht="12.75">
      <c r="A184" s="55"/>
      <c r="K184" s="506"/>
      <c r="P184" s="506"/>
    </row>
    <row r="185" spans="1:16" ht="12.75">
      <c r="A185" s="55"/>
      <c r="K185" s="506"/>
      <c r="P185" s="506"/>
    </row>
    <row r="186" spans="1:17" ht="18">
      <c r="A186" s="55"/>
      <c r="K186" s="506"/>
      <c r="P186" s="506"/>
      <c r="Q186" s="550" t="str">
        <f>NDPL!$Q$1</f>
        <v>MAY-2022</v>
      </c>
    </row>
    <row r="187" spans="1:16" ht="12.75">
      <c r="A187" s="55"/>
      <c r="K187" s="506"/>
      <c r="P187" s="506"/>
    </row>
    <row r="188" spans="1:16" ht="12.75">
      <c r="A188" s="55"/>
      <c r="K188" s="506"/>
      <c r="P188" s="506"/>
    </row>
    <row r="189" spans="1:16" ht="12.75">
      <c r="A189" s="55"/>
      <c r="K189" s="506"/>
      <c r="P189" s="506"/>
    </row>
    <row r="190" spans="1:11" ht="13.5" thickBot="1">
      <c r="A190" s="2"/>
      <c r="B190" s="7"/>
      <c r="C190" s="7"/>
      <c r="D190" s="51"/>
      <c r="E190" s="51"/>
      <c r="F190" s="20"/>
      <c r="G190" s="20"/>
      <c r="H190" s="20"/>
      <c r="I190" s="20"/>
      <c r="J190" s="20"/>
      <c r="K190" s="52"/>
    </row>
    <row r="191" spans="1:17" ht="27.75">
      <c r="A191" s="383" t="s">
        <v>177</v>
      </c>
      <c r="B191" s="137"/>
      <c r="C191" s="133"/>
      <c r="D191" s="133"/>
      <c r="E191" s="133"/>
      <c r="F191" s="180"/>
      <c r="G191" s="180"/>
      <c r="H191" s="180"/>
      <c r="I191" s="180"/>
      <c r="J191" s="180"/>
      <c r="K191" s="181"/>
      <c r="L191" s="516"/>
      <c r="M191" s="516"/>
      <c r="N191" s="516"/>
      <c r="O191" s="516"/>
      <c r="P191" s="516"/>
      <c r="Q191" s="517"/>
    </row>
    <row r="192" spans="1:17" ht="24.75" customHeight="1">
      <c r="A192" s="382" t="s">
        <v>290</v>
      </c>
      <c r="B192" s="53"/>
      <c r="C192" s="53"/>
      <c r="D192" s="53"/>
      <c r="E192" s="53"/>
      <c r="F192" s="53"/>
      <c r="G192" s="53"/>
      <c r="H192" s="53"/>
      <c r="I192" s="53"/>
      <c r="J192" s="53"/>
      <c r="K192" s="381">
        <f>K129</f>
        <v>3.1732148060000007</v>
      </c>
      <c r="L192" s="280"/>
      <c r="M192" s="280"/>
      <c r="N192" s="280"/>
      <c r="O192" s="280"/>
      <c r="P192" s="381">
        <f>P129</f>
        <v>-5.885965626000002</v>
      </c>
      <c r="Q192" s="518"/>
    </row>
    <row r="193" spans="1:17" ht="24.75" customHeight="1">
      <c r="A193" s="382" t="s">
        <v>289</v>
      </c>
      <c r="B193" s="53"/>
      <c r="C193" s="53"/>
      <c r="D193" s="53"/>
      <c r="E193" s="53"/>
      <c r="F193" s="53"/>
      <c r="G193" s="53"/>
      <c r="H193" s="53"/>
      <c r="I193" s="53"/>
      <c r="J193" s="53"/>
      <c r="K193" s="381">
        <f>K183</f>
        <v>-0.09649999999999999</v>
      </c>
      <c r="L193" s="280"/>
      <c r="M193" s="280"/>
      <c r="N193" s="280"/>
      <c r="O193" s="280"/>
      <c r="P193" s="381">
        <f>P183</f>
        <v>-1.02282012</v>
      </c>
      <c r="Q193" s="518"/>
    </row>
    <row r="194" spans="1:17" ht="24.75" customHeight="1">
      <c r="A194" s="382" t="s">
        <v>291</v>
      </c>
      <c r="B194" s="53"/>
      <c r="C194" s="53"/>
      <c r="D194" s="53"/>
      <c r="E194" s="53"/>
      <c r="F194" s="53"/>
      <c r="G194" s="53"/>
      <c r="H194" s="53"/>
      <c r="I194" s="53"/>
      <c r="J194" s="53"/>
      <c r="K194" s="381">
        <f>'ROHTAK ROAD'!K40</f>
        <v>0.05215</v>
      </c>
      <c r="L194" s="280"/>
      <c r="M194" s="280"/>
      <c r="N194" s="280"/>
      <c r="O194" s="280"/>
      <c r="P194" s="381">
        <f>'ROHTAK ROAD'!P40</f>
        <v>-0.05196249999999999</v>
      </c>
      <c r="Q194" s="518"/>
    </row>
    <row r="195" spans="1:17" ht="24.75" customHeight="1">
      <c r="A195" s="382" t="s">
        <v>292</v>
      </c>
      <c r="B195" s="53"/>
      <c r="C195" s="53"/>
      <c r="D195" s="53"/>
      <c r="E195" s="53"/>
      <c r="F195" s="53"/>
      <c r="G195" s="53"/>
      <c r="H195" s="53"/>
      <c r="I195" s="53"/>
      <c r="J195" s="53"/>
      <c r="K195" s="381">
        <f>-MES!K36</f>
        <v>-0.0002625</v>
      </c>
      <c r="L195" s="280"/>
      <c r="M195" s="280"/>
      <c r="N195" s="280"/>
      <c r="O195" s="280"/>
      <c r="P195" s="381">
        <f>-MES!P36</f>
        <v>-0.6690500000000001</v>
      </c>
      <c r="Q195" s="518"/>
    </row>
    <row r="196" spans="1:17" ht="29.25" customHeight="1" thickBot="1">
      <c r="A196" s="384" t="s">
        <v>178</v>
      </c>
      <c r="B196" s="182"/>
      <c r="C196" s="183"/>
      <c r="D196" s="183"/>
      <c r="E196" s="183"/>
      <c r="F196" s="183"/>
      <c r="G196" s="183"/>
      <c r="H196" s="183"/>
      <c r="I196" s="183"/>
      <c r="J196" s="183"/>
      <c r="K196" s="385">
        <f>SUM(K192:K195)</f>
        <v>3.128602306000001</v>
      </c>
      <c r="L196" s="559"/>
      <c r="M196" s="559"/>
      <c r="N196" s="559"/>
      <c r="O196" s="559"/>
      <c r="P196" s="385">
        <f>SUM(P192:P195)</f>
        <v>-7.629798246000002</v>
      </c>
      <c r="Q196" s="520"/>
    </row>
    <row r="201" ht="13.5" thickBot="1"/>
    <row r="202" spans="1:17" ht="12.75">
      <c r="A202" s="521"/>
      <c r="B202" s="522"/>
      <c r="C202" s="522"/>
      <c r="D202" s="522"/>
      <c r="E202" s="522"/>
      <c r="F202" s="522"/>
      <c r="G202" s="522"/>
      <c r="H202" s="516"/>
      <c r="I202" s="516"/>
      <c r="J202" s="516"/>
      <c r="K202" s="516"/>
      <c r="L202" s="516"/>
      <c r="M202" s="516"/>
      <c r="N202" s="516"/>
      <c r="O202" s="516"/>
      <c r="P202" s="516"/>
      <c r="Q202" s="517"/>
    </row>
    <row r="203" spans="1:17" ht="26.25">
      <c r="A203" s="560" t="s">
        <v>302</v>
      </c>
      <c r="B203" s="524"/>
      <c r="C203" s="524"/>
      <c r="D203" s="524"/>
      <c r="E203" s="524"/>
      <c r="F203" s="524"/>
      <c r="G203" s="524"/>
      <c r="H203" s="458"/>
      <c r="I203" s="458"/>
      <c r="J203" s="458"/>
      <c r="K203" s="458"/>
      <c r="L203" s="458"/>
      <c r="M203" s="458"/>
      <c r="N203" s="458"/>
      <c r="O203" s="458"/>
      <c r="P203" s="458"/>
      <c r="Q203" s="518"/>
    </row>
    <row r="204" spans="1:17" ht="12.75">
      <c r="A204" s="525"/>
      <c r="B204" s="524"/>
      <c r="C204" s="524"/>
      <c r="D204" s="524"/>
      <c r="E204" s="524"/>
      <c r="F204" s="524"/>
      <c r="G204" s="524"/>
      <c r="H204" s="458"/>
      <c r="I204" s="458"/>
      <c r="J204" s="458"/>
      <c r="K204" s="458"/>
      <c r="L204" s="458"/>
      <c r="M204" s="458"/>
      <c r="N204" s="458"/>
      <c r="O204" s="458"/>
      <c r="P204" s="458"/>
      <c r="Q204" s="518"/>
    </row>
    <row r="205" spans="1:17" ht="15.75">
      <c r="A205" s="526"/>
      <c r="B205" s="527"/>
      <c r="C205" s="527"/>
      <c r="D205" s="527"/>
      <c r="E205" s="527"/>
      <c r="F205" s="527"/>
      <c r="G205" s="527"/>
      <c r="H205" s="458"/>
      <c r="I205" s="458"/>
      <c r="J205" s="458"/>
      <c r="K205" s="528" t="s">
        <v>314</v>
      </c>
      <c r="L205" s="458"/>
      <c r="M205" s="458"/>
      <c r="N205" s="458"/>
      <c r="O205" s="458"/>
      <c r="P205" s="528" t="s">
        <v>315</v>
      </c>
      <c r="Q205" s="518"/>
    </row>
    <row r="206" spans="1:17" ht="12.75">
      <c r="A206" s="529"/>
      <c r="B206" s="91"/>
      <c r="C206" s="91"/>
      <c r="D206" s="91"/>
      <c r="E206" s="91"/>
      <c r="F206" s="91"/>
      <c r="G206" s="91"/>
      <c r="H206" s="458"/>
      <c r="I206" s="458"/>
      <c r="J206" s="458"/>
      <c r="K206" s="458"/>
      <c r="L206" s="458"/>
      <c r="M206" s="458"/>
      <c r="N206" s="458"/>
      <c r="O206" s="458"/>
      <c r="P206" s="458"/>
      <c r="Q206" s="518"/>
    </row>
    <row r="207" spans="1:17" ht="12.75">
      <c r="A207" s="529"/>
      <c r="B207" s="91"/>
      <c r="C207" s="91"/>
      <c r="D207" s="91"/>
      <c r="E207" s="91"/>
      <c r="F207" s="91"/>
      <c r="G207" s="91"/>
      <c r="H207" s="458"/>
      <c r="I207" s="458"/>
      <c r="J207" s="458"/>
      <c r="K207" s="458"/>
      <c r="L207" s="458"/>
      <c r="M207" s="458"/>
      <c r="N207" s="458"/>
      <c r="O207" s="458"/>
      <c r="P207" s="458"/>
      <c r="Q207" s="518"/>
    </row>
    <row r="208" spans="1:17" ht="23.25">
      <c r="A208" s="561" t="s">
        <v>305</v>
      </c>
      <c r="B208" s="531"/>
      <c r="C208" s="531"/>
      <c r="D208" s="532"/>
      <c r="E208" s="532"/>
      <c r="F208" s="533"/>
      <c r="G208" s="532"/>
      <c r="H208" s="458"/>
      <c r="I208" s="458"/>
      <c r="J208" s="458"/>
      <c r="K208" s="562">
        <f>K196</f>
        <v>3.128602306000001</v>
      </c>
      <c r="L208" s="563" t="s">
        <v>303</v>
      </c>
      <c r="M208" s="564"/>
      <c r="N208" s="564"/>
      <c r="O208" s="564"/>
      <c r="P208" s="562">
        <f>P196</f>
        <v>-7.629798246000002</v>
      </c>
      <c r="Q208" s="565" t="s">
        <v>303</v>
      </c>
    </row>
    <row r="209" spans="1:17" ht="23.25">
      <c r="A209" s="536"/>
      <c r="B209" s="537"/>
      <c r="C209" s="537"/>
      <c r="D209" s="524"/>
      <c r="E209" s="524"/>
      <c r="F209" s="538"/>
      <c r="G209" s="524"/>
      <c r="H209" s="458"/>
      <c r="I209" s="458"/>
      <c r="J209" s="458"/>
      <c r="K209" s="564"/>
      <c r="L209" s="566"/>
      <c r="M209" s="564"/>
      <c r="N209" s="564"/>
      <c r="O209" s="564"/>
      <c r="P209" s="564"/>
      <c r="Q209" s="567"/>
    </row>
    <row r="210" spans="1:17" ht="23.25">
      <c r="A210" s="568" t="s">
        <v>304</v>
      </c>
      <c r="B210" s="43"/>
      <c r="C210" s="43"/>
      <c r="D210" s="524"/>
      <c r="E210" s="524"/>
      <c r="F210" s="541"/>
      <c r="G210" s="532"/>
      <c r="H210" s="458"/>
      <c r="I210" s="458"/>
      <c r="J210" s="458"/>
      <c r="K210" s="564">
        <f>'STEPPED UP GENCO'!K42</f>
        <v>-5.16712255176936</v>
      </c>
      <c r="L210" s="563" t="s">
        <v>303</v>
      </c>
      <c r="M210" s="564"/>
      <c r="N210" s="564"/>
      <c r="O210" s="564"/>
      <c r="P210" s="562">
        <f>'STEPPED UP GENCO'!P42</f>
        <v>0.024338496</v>
      </c>
      <c r="Q210" s="565" t="s">
        <v>303</v>
      </c>
    </row>
    <row r="211" spans="1:17" ht="15">
      <c r="A211" s="542"/>
      <c r="B211" s="458"/>
      <c r="C211" s="458"/>
      <c r="D211" s="458"/>
      <c r="E211" s="458"/>
      <c r="F211" s="458"/>
      <c r="G211" s="458"/>
      <c r="H211" s="458"/>
      <c r="I211" s="458"/>
      <c r="J211" s="458"/>
      <c r="K211" s="458"/>
      <c r="L211" s="265"/>
      <c r="M211" s="458"/>
      <c r="N211" s="458"/>
      <c r="O211" s="458"/>
      <c r="P211" s="458"/>
      <c r="Q211" s="569"/>
    </row>
    <row r="212" spans="1:17" ht="15">
      <c r="A212" s="542"/>
      <c r="B212" s="458"/>
      <c r="C212" s="458"/>
      <c r="D212" s="458"/>
      <c r="E212" s="458"/>
      <c r="F212" s="458"/>
      <c r="G212" s="458"/>
      <c r="H212" s="458"/>
      <c r="I212" s="458"/>
      <c r="J212" s="458"/>
      <c r="K212" s="458"/>
      <c r="L212" s="265"/>
      <c r="M212" s="458"/>
      <c r="N212" s="458"/>
      <c r="O212" s="458"/>
      <c r="P212" s="458"/>
      <c r="Q212" s="569"/>
    </row>
    <row r="213" spans="1:17" ht="15">
      <c r="A213" s="542"/>
      <c r="B213" s="458"/>
      <c r="C213" s="458"/>
      <c r="D213" s="458"/>
      <c r="E213" s="458"/>
      <c r="F213" s="458"/>
      <c r="G213" s="458"/>
      <c r="H213" s="458"/>
      <c r="I213" s="458"/>
      <c r="J213" s="458"/>
      <c r="K213" s="458"/>
      <c r="L213" s="265"/>
      <c r="M213" s="458"/>
      <c r="N213" s="458"/>
      <c r="O213" s="458"/>
      <c r="P213" s="458"/>
      <c r="Q213" s="569"/>
    </row>
    <row r="214" spans="1:17" ht="23.25">
      <c r="A214" s="542"/>
      <c r="B214" s="458"/>
      <c r="C214" s="458"/>
      <c r="D214" s="458"/>
      <c r="E214" s="458"/>
      <c r="F214" s="458"/>
      <c r="G214" s="458"/>
      <c r="H214" s="531"/>
      <c r="I214" s="531"/>
      <c r="J214" s="570" t="s">
        <v>306</v>
      </c>
      <c r="K214" s="571">
        <f>SUM(K208:K213)</f>
        <v>-2.0385202457693588</v>
      </c>
      <c r="L214" s="570" t="s">
        <v>303</v>
      </c>
      <c r="M214" s="564"/>
      <c r="N214" s="564"/>
      <c r="O214" s="564"/>
      <c r="P214" s="571">
        <f>SUM(P208:P213)</f>
        <v>-7.605459750000001</v>
      </c>
      <c r="Q214" s="570" t="s">
        <v>303</v>
      </c>
    </row>
    <row r="215" spans="1:17" ht="13.5" thickBot="1">
      <c r="A215" s="543"/>
      <c r="B215" s="519"/>
      <c r="C215" s="519"/>
      <c r="D215" s="519"/>
      <c r="E215" s="519"/>
      <c r="F215" s="519"/>
      <c r="G215" s="519"/>
      <c r="H215" s="519"/>
      <c r="I215" s="519"/>
      <c r="J215" s="519"/>
      <c r="K215" s="519"/>
      <c r="L215" s="519"/>
      <c r="M215" s="519"/>
      <c r="N215" s="519"/>
      <c r="O215" s="519"/>
      <c r="P215" s="519"/>
      <c r="Q215" s="520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60" max="255" man="1"/>
    <brk id="130" max="17" man="1"/>
    <brk id="183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7"/>
  <sheetViews>
    <sheetView view="pageBreakPreview" zoomScale="85" zoomScaleNormal="70" zoomScaleSheetLayoutView="85" zoomScalePageLayoutView="50" workbookViewId="0" topLeftCell="A10">
      <selection activeCell="X42" sqref="X42"/>
    </sheetView>
  </sheetViews>
  <sheetFormatPr defaultColWidth="9.140625" defaultRowHeight="12.75"/>
  <cols>
    <col min="1" max="1" width="5.140625" style="425" customWidth="1"/>
    <col min="2" max="2" width="20.8515625" style="425" customWidth="1"/>
    <col min="3" max="3" width="11.28125" style="425" customWidth="1"/>
    <col min="4" max="4" width="9.140625" style="425" customWidth="1"/>
    <col min="5" max="5" width="14.421875" style="425" customWidth="1"/>
    <col min="6" max="6" width="7.00390625" style="425" customWidth="1"/>
    <col min="7" max="7" width="11.421875" style="425" customWidth="1"/>
    <col min="8" max="8" width="13.00390625" style="425" customWidth="1"/>
    <col min="9" max="9" width="9.00390625" style="425" customWidth="1"/>
    <col min="10" max="10" width="12.28125" style="425" customWidth="1"/>
    <col min="11" max="12" width="12.8515625" style="425" customWidth="1"/>
    <col min="13" max="13" width="13.28125" style="425" customWidth="1"/>
    <col min="14" max="14" width="11.421875" style="425" customWidth="1"/>
    <col min="15" max="15" width="13.140625" style="425" customWidth="1"/>
    <col min="16" max="16" width="14.7109375" style="425" customWidth="1"/>
    <col min="17" max="17" width="15.00390625" style="425" customWidth="1"/>
    <col min="18" max="18" width="0.13671875" style="425" customWidth="1"/>
    <col min="19" max="19" width="1.57421875" style="425" hidden="1" customWidth="1"/>
    <col min="20" max="20" width="9.140625" style="425" hidden="1" customWidth="1"/>
    <col min="21" max="21" width="4.28125" style="425" hidden="1" customWidth="1"/>
    <col min="22" max="22" width="4.00390625" style="425" hidden="1" customWidth="1"/>
    <col min="23" max="23" width="3.8515625" style="425" hidden="1" customWidth="1"/>
    <col min="24" max="16384" width="9.140625" style="425" customWidth="1"/>
  </cols>
  <sheetData>
    <row r="1" spans="1:17" ht="26.25">
      <c r="A1" s="1" t="s">
        <v>214</v>
      </c>
      <c r="Q1" s="470" t="str">
        <f>NDPL!Q1</f>
        <v>MAY-2022</v>
      </c>
    </row>
    <row r="2" ht="18.75" customHeight="1">
      <c r="A2" s="77" t="s">
        <v>215</v>
      </c>
    </row>
    <row r="3" ht="23.25">
      <c r="A3" s="175" t="s">
        <v>193</v>
      </c>
    </row>
    <row r="4" spans="1:16" ht="24" thickBot="1">
      <c r="A4" s="372" t="s">
        <v>194</v>
      </c>
      <c r="G4" s="458"/>
      <c r="H4" s="458"/>
      <c r="I4" s="44" t="s">
        <v>370</v>
      </c>
      <c r="J4" s="458"/>
      <c r="K4" s="458"/>
      <c r="L4" s="458"/>
      <c r="M4" s="458"/>
      <c r="N4" s="44" t="s">
        <v>371</v>
      </c>
      <c r="O4" s="458"/>
      <c r="P4" s="458"/>
    </row>
    <row r="5" spans="1:17" ht="62.25" customHeight="1" thickBot="1" thickTop="1">
      <c r="A5" s="476" t="s">
        <v>8</v>
      </c>
      <c r="B5" s="477" t="s">
        <v>9</v>
      </c>
      <c r="C5" s="478" t="s">
        <v>1</v>
      </c>
      <c r="D5" s="478" t="s">
        <v>2</v>
      </c>
      <c r="E5" s="478" t="s">
        <v>3</v>
      </c>
      <c r="F5" s="478" t="s">
        <v>10</v>
      </c>
      <c r="G5" s="476" t="str">
        <f>NDPL!G5</f>
        <v>FINAL READING 31/05/2022</v>
      </c>
      <c r="H5" s="478" t="str">
        <f>NDPL!H5</f>
        <v>INTIAL READING 01/05/2022</v>
      </c>
      <c r="I5" s="478" t="s">
        <v>4</v>
      </c>
      <c r="J5" s="478" t="s">
        <v>5</v>
      </c>
      <c r="K5" s="478" t="s">
        <v>6</v>
      </c>
      <c r="L5" s="476" t="str">
        <f>NDPL!G5</f>
        <v>FINAL READING 31/05/2022</v>
      </c>
      <c r="M5" s="478" t="str">
        <f>NDPL!H5</f>
        <v>INTIAL READING 01/05/2022</v>
      </c>
      <c r="N5" s="478" t="s">
        <v>4</v>
      </c>
      <c r="O5" s="478" t="s">
        <v>5</v>
      </c>
      <c r="P5" s="478" t="s">
        <v>6</v>
      </c>
      <c r="Q5" s="479" t="s">
        <v>284</v>
      </c>
    </row>
    <row r="6" ht="14.25" thickBot="1" thickTop="1"/>
    <row r="7" spans="1:17" ht="18" customHeight="1" thickTop="1">
      <c r="A7" s="149"/>
      <c r="B7" s="150" t="s">
        <v>179</v>
      </c>
      <c r="C7" s="151"/>
      <c r="D7" s="151"/>
      <c r="E7" s="151"/>
      <c r="F7" s="151"/>
      <c r="G7" s="58"/>
      <c r="H7" s="572"/>
      <c r="I7" s="573"/>
      <c r="J7" s="573"/>
      <c r="K7" s="573"/>
      <c r="L7" s="574"/>
      <c r="M7" s="572"/>
      <c r="N7" s="572"/>
      <c r="O7" s="572"/>
      <c r="P7" s="572"/>
      <c r="Q7" s="505"/>
    </row>
    <row r="8" spans="1:17" ht="18" customHeight="1">
      <c r="A8" s="152"/>
      <c r="B8" s="153" t="s">
        <v>102</v>
      </c>
      <c r="C8" s="154"/>
      <c r="D8" s="155"/>
      <c r="E8" s="156"/>
      <c r="F8" s="157"/>
      <c r="G8" s="62"/>
      <c r="H8" s="575"/>
      <c r="I8" s="398"/>
      <c r="J8" s="398"/>
      <c r="K8" s="398"/>
      <c r="L8" s="576"/>
      <c r="M8" s="575"/>
      <c r="N8" s="374"/>
      <c r="O8" s="374"/>
      <c r="P8" s="374"/>
      <c r="Q8" s="429"/>
    </row>
    <row r="9" spans="1:17" ht="16.5">
      <c r="A9" s="152">
        <v>1</v>
      </c>
      <c r="B9" s="153" t="s">
        <v>103</v>
      </c>
      <c r="C9" s="154">
        <v>4865107</v>
      </c>
      <c r="D9" s="158" t="s">
        <v>12</v>
      </c>
      <c r="E9" s="246" t="s">
        <v>321</v>
      </c>
      <c r="F9" s="159">
        <v>266.67</v>
      </c>
      <c r="G9" s="318">
        <v>1525</v>
      </c>
      <c r="H9" s="319">
        <v>1432</v>
      </c>
      <c r="I9" s="301">
        <f>G9-H9</f>
        <v>93</v>
      </c>
      <c r="J9" s="301">
        <f>$F9*I9</f>
        <v>24800.31</v>
      </c>
      <c r="K9" s="301">
        <f>J9/1000000</f>
        <v>0.024800310000000002</v>
      </c>
      <c r="L9" s="318">
        <v>2366</v>
      </c>
      <c r="M9" s="319">
        <v>2342</v>
      </c>
      <c r="N9" s="301">
        <f>L9-M9</f>
        <v>24</v>
      </c>
      <c r="O9" s="301">
        <f>$F9*N9</f>
        <v>6400.08</v>
      </c>
      <c r="P9" s="301">
        <f>O9/1000000</f>
        <v>0.00640008</v>
      </c>
      <c r="Q9" s="454"/>
    </row>
    <row r="10" spans="1:17" ht="18" customHeight="1">
      <c r="A10" s="152">
        <v>2</v>
      </c>
      <c r="B10" s="153" t="s">
        <v>104</v>
      </c>
      <c r="C10" s="154">
        <v>4865139</v>
      </c>
      <c r="D10" s="158" t="s">
        <v>12</v>
      </c>
      <c r="E10" s="246" t="s">
        <v>321</v>
      </c>
      <c r="F10" s="159">
        <v>100</v>
      </c>
      <c r="G10" s="318">
        <v>7646</v>
      </c>
      <c r="H10" s="319">
        <v>7895</v>
      </c>
      <c r="I10" s="398">
        <f>G10-H10</f>
        <v>-249</v>
      </c>
      <c r="J10" s="398">
        <f>$F10*I10</f>
        <v>-24900</v>
      </c>
      <c r="K10" s="398">
        <f>J10/1000000</f>
        <v>-0.0249</v>
      </c>
      <c r="L10" s="318">
        <v>21</v>
      </c>
      <c r="M10" s="319">
        <v>31</v>
      </c>
      <c r="N10" s="395">
        <f>L10-M10</f>
        <v>-10</v>
      </c>
      <c r="O10" s="395">
        <f>$F10*N10</f>
        <v>-1000</v>
      </c>
      <c r="P10" s="395">
        <f>O10/1000000</f>
        <v>-0.001</v>
      </c>
      <c r="Q10" s="429"/>
    </row>
    <row r="11" spans="1:17" ht="18">
      <c r="A11" s="152">
        <v>3</v>
      </c>
      <c r="B11" s="153" t="s">
        <v>105</v>
      </c>
      <c r="C11" s="154">
        <v>4865136</v>
      </c>
      <c r="D11" s="158" t="s">
        <v>12</v>
      </c>
      <c r="E11" s="246" t="s">
        <v>321</v>
      </c>
      <c r="F11" s="159">
        <v>200</v>
      </c>
      <c r="G11" s="318">
        <v>979122</v>
      </c>
      <c r="H11" s="264">
        <v>979412</v>
      </c>
      <c r="I11" s="398">
        <f aca="true" t="shared" si="0" ref="I11:I18">G11-H11</f>
        <v>-290</v>
      </c>
      <c r="J11" s="398">
        <f aca="true" t="shared" si="1" ref="J11:J17">$F11*I11</f>
        <v>-58000</v>
      </c>
      <c r="K11" s="398">
        <f aca="true" t="shared" si="2" ref="K11:K17">J11/1000000</f>
        <v>-0.058</v>
      </c>
      <c r="L11" s="318">
        <v>999386</v>
      </c>
      <c r="M11" s="319">
        <v>999382</v>
      </c>
      <c r="N11" s="398">
        <f aca="true" t="shared" si="3" ref="N11:N18">L11-M11</f>
        <v>4</v>
      </c>
      <c r="O11" s="398">
        <f aca="true" t="shared" si="4" ref="O11:O17">$F11*N11</f>
        <v>800</v>
      </c>
      <c r="P11" s="398">
        <f aca="true" t="shared" si="5" ref="P11:P17">O11/1000000</f>
        <v>0.0008</v>
      </c>
      <c r="Q11" s="579"/>
    </row>
    <row r="12" spans="1:17" ht="18">
      <c r="A12" s="152">
        <v>4</v>
      </c>
      <c r="B12" s="153" t="s">
        <v>106</v>
      </c>
      <c r="C12" s="154">
        <v>4865172</v>
      </c>
      <c r="D12" s="158" t="s">
        <v>12</v>
      </c>
      <c r="E12" s="246" t="s">
        <v>321</v>
      </c>
      <c r="F12" s="159">
        <v>1000</v>
      </c>
      <c r="G12" s="318">
        <v>1510</v>
      </c>
      <c r="H12" s="264">
        <v>1459</v>
      </c>
      <c r="I12" s="398">
        <f>G12-H12</f>
        <v>51</v>
      </c>
      <c r="J12" s="398">
        <f>$F12*I12</f>
        <v>51000</v>
      </c>
      <c r="K12" s="398">
        <f>J12/1000000</f>
        <v>0.051</v>
      </c>
      <c r="L12" s="318">
        <v>82</v>
      </c>
      <c r="M12" s="319">
        <v>84</v>
      </c>
      <c r="N12" s="395">
        <f>L12-M12</f>
        <v>-2</v>
      </c>
      <c r="O12" s="395">
        <f>$F12*N12</f>
        <v>-2000</v>
      </c>
      <c r="P12" s="395">
        <f>O12/1000000</f>
        <v>-0.002</v>
      </c>
      <c r="Q12" s="751"/>
    </row>
    <row r="13" spans="1:17" ht="18" customHeight="1">
      <c r="A13" s="152">
        <v>5</v>
      </c>
      <c r="B13" s="153" t="s">
        <v>107</v>
      </c>
      <c r="C13" s="154">
        <v>4864968</v>
      </c>
      <c r="D13" s="158" t="s">
        <v>12</v>
      </c>
      <c r="E13" s="246" t="s">
        <v>321</v>
      </c>
      <c r="F13" s="159">
        <v>800</v>
      </c>
      <c r="G13" s="318">
        <v>3628</v>
      </c>
      <c r="H13" s="264">
        <v>3612</v>
      </c>
      <c r="I13" s="398">
        <f t="shared" si="0"/>
        <v>16</v>
      </c>
      <c r="J13" s="398">
        <f>$F13*I13</f>
        <v>12800</v>
      </c>
      <c r="K13" s="398">
        <f>J13/1000000</f>
        <v>0.0128</v>
      </c>
      <c r="L13" s="318">
        <v>3578</v>
      </c>
      <c r="M13" s="319">
        <v>3213</v>
      </c>
      <c r="N13" s="395">
        <f t="shared" si="3"/>
        <v>365</v>
      </c>
      <c r="O13" s="395">
        <f>$F13*N13</f>
        <v>292000</v>
      </c>
      <c r="P13" s="395">
        <f>O13/1000000</f>
        <v>0.292</v>
      </c>
      <c r="Q13" s="742"/>
    </row>
    <row r="14" spans="1:17" ht="18" customHeight="1">
      <c r="A14" s="152">
        <v>6</v>
      </c>
      <c r="B14" s="153" t="s">
        <v>346</v>
      </c>
      <c r="C14" s="154">
        <v>4865004</v>
      </c>
      <c r="D14" s="158" t="s">
        <v>12</v>
      </c>
      <c r="E14" s="246" t="s">
        <v>321</v>
      </c>
      <c r="F14" s="159">
        <v>800</v>
      </c>
      <c r="G14" s="318">
        <v>2163</v>
      </c>
      <c r="H14" s="264">
        <v>2168</v>
      </c>
      <c r="I14" s="398">
        <f t="shared" si="0"/>
        <v>-5</v>
      </c>
      <c r="J14" s="398">
        <f t="shared" si="1"/>
        <v>-4000</v>
      </c>
      <c r="K14" s="398">
        <f t="shared" si="2"/>
        <v>-0.004</v>
      </c>
      <c r="L14" s="318">
        <v>1736</v>
      </c>
      <c r="M14" s="319">
        <v>1628</v>
      </c>
      <c r="N14" s="395">
        <f t="shared" si="3"/>
        <v>108</v>
      </c>
      <c r="O14" s="395">
        <f t="shared" si="4"/>
        <v>86400</v>
      </c>
      <c r="P14" s="395">
        <f t="shared" si="5"/>
        <v>0.0864</v>
      </c>
      <c r="Q14" s="454"/>
    </row>
    <row r="15" spans="1:17" ht="18" customHeight="1">
      <c r="A15" s="152">
        <v>7</v>
      </c>
      <c r="B15" s="339" t="s">
        <v>368</v>
      </c>
      <c r="C15" s="342">
        <v>4865050</v>
      </c>
      <c r="D15" s="158" t="s">
        <v>12</v>
      </c>
      <c r="E15" s="246" t="s">
        <v>321</v>
      </c>
      <c r="F15" s="348">
        <v>800</v>
      </c>
      <c r="G15" s="263">
        <v>982119</v>
      </c>
      <c r="H15" s="264">
        <v>982119</v>
      </c>
      <c r="I15" s="424">
        <f t="shared" si="0"/>
        <v>0</v>
      </c>
      <c r="J15" s="424">
        <f t="shared" si="1"/>
        <v>0</v>
      </c>
      <c r="K15" s="424">
        <f t="shared" si="2"/>
        <v>0</v>
      </c>
      <c r="L15" s="263">
        <v>998603</v>
      </c>
      <c r="M15" s="264">
        <v>998603</v>
      </c>
      <c r="N15" s="270">
        <f t="shared" si="3"/>
        <v>0</v>
      </c>
      <c r="O15" s="270">
        <f t="shared" si="4"/>
        <v>0</v>
      </c>
      <c r="P15" s="270">
        <f t="shared" si="5"/>
        <v>0</v>
      </c>
      <c r="Q15" s="429"/>
    </row>
    <row r="16" spans="1:17" ht="18" customHeight="1">
      <c r="A16" s="152">
        <v>8</v>
      </c>
      <c r="B16" s="339" t="s">
        <v>367</v>
      </c>
      <c r="C16" s="342">
        <v>4864998</v>
      </c>
      <c r="D16" s="158" t="s">
        <v>12</v>
      </c>
      <c r="E16" s="246" t="s">
        <v>321</v>
      </c>
      <c r="F16" s="348">
        <v>800</v>
      </c>
      <c r="G16" s="263">
        <v>950267</v>
      </c>
      <c r="H16" s="264">
        <v>950267</v>
      </c>
      <c r="I16" s="424">
        <f t="shared" si="0"/>
        <v>0</v>
      </c>
      <c r="J16" s="424">
        <f t="shared" si="1"/>
        <v>0</v>
      </c>
      <c r="K16" s="424">
        <f t="shared" si="2"/>
        <v>0</v>
      </c>
      <c r="L16" s="263">
        <v>979419</v>
      </c>
      <c r="M16" s="264">
        <v>979419</v>
      </c>
      <c r="N16" s="270">
        <f t="shared" si="3"/>
        <v>0</v>
      </c>
      <c r="O16" s="270">
        <f t="shared" si="4"/>
        <v>0</v>
      </c>
      <c r="P16" s="270">
        <f t="shared" si="5"/>
        <v>0</v>
      </c>
      <c r="Q16" s="429"/>
    </row>
    <row r="17" spans="1:17" ht="18" customHeight="1">
      <c r="A17" s="152">
        <v>9</v>
      </c>
      <c r="B17" s="339" t="s">
        <v>361</v>
      </c>
      <c r="C17" s="342">
        <v>4864993</v>
      </c>
      <c r="D17" s="158" t="s">
        <v>12</v>
      </c>
      <c r="E17" s="246" t="s">
        <v>321</v>
      </c>
      <c r="F17" s="348">
        <v>800</v>
      </c>
      <c r="G17" s="318">
        <v>946206</v>
      </c>
      <c r="H17" s="264">
        <v>946303</v>
      </c>
      <c r="I17" s="398">
        <f t="shared" si="0"/>
        <v>-97</v>
      </c>
      <c r="J17" s="398">
        <f t="shared" si="1"/>
        <v>-77600</v>
      </c>
      <c r="K17" s="398">
        <f t="shared" si="2"/>
        <v>-0.0776</v>
      </c>
      <c r="L17" s="318">
        <v>988653</v>
      </c>
      <c r="M17" s="319">
        <v>988894</v>
      </c>
      <c r="N17" s="395">
        <f t="shared" si="3"/>
        <v>-241</v>
      </c>
      <c r="O17" s="395">
        <f t="shared" si="4"/>
        <v>-192800</v>
      </c>
      <c r="P17" s="395">
        <f t="shared" si="5"/>
        <v>-0.1928</v>
      </c>
      <c r="Q17" s="455"/>
    </row>
    <row r="18" spans="1:17" ht="15.75" customHeight="1">
      <c r="A18" s="152">
        <v>10</v>
      </c>
      <c r="B18" s="339" t="s">
        <v>403</v>
      </c>
      <c r="C18" s="342">
        <v>5128403</v>
      </c>
      <c r="D18" s="158" t="s">
        <v>12</v>
      </c>
      <c r="E18" s="246" t="s">
        <v>321</v>
      </c>
      <c r="F18" s="348">
        <v>2000</v>
      </c>
      <c r="G18" s="318">
        <v>992544</v>
      </c>
      <c r="H18" s="264">
        <v>992557</v>
      </c>
      <c r="I18" s="264">
        <f t="shared" si="0"/>
        <v>-13</v>
      </c>
      <c r="J18" s="264">
        <f>$F18*I18</f>
        <v>-26000</v>
      </c>
      <c r="K18" s="264">
        <f>J18/1000000</f>
        <v>-0.026</v>
      </c>
      <c r="L18" s="318">
        <v>999292</v>
      </c>
      <c r="M18" s="319">
        <v>999415</v>
      </c>
      <c r="N18" s="319">
        <f t="shared" si="3"/>
        <v>-123</v>
      </c>
      <c r="O18" s="319">
        <f>$F18*N18</f>
        <v>-246000</v>
      </c>
      <c r="P18" s="319">
        <f>O18/1000000</f>
        <v>-0.246</v>
      </c>
      <c r="Q18" s="455"/>
    </row>
    <row r="19" spans="1:17" ht="18" customHeight="1">
      <c r="A19" s="152"/>
      <c r="B19" s="160" t="s">
        <v>352</v>
      </c>
      <c r="C19" s="154"/>
      <c r="D19" s="158"/>
      <c r="E19" s="246"/>
      <c r="F19" s="159"/>
      <c r="G19" s="318"/>
      <c r="H19" s="319"/>
      <c r="I19" s="398"/>
      <c r="J19" s="398"/>
      <c r="K19" s="398"/>
      <c r="L19" s="318"/>
      <c r="M19" s="319"/>
      <c r="N19" s="395"/>
      <c r="O19" s="395"/>
      <c r="P19" s="395"/>
      <c r="Q19" s="429"/>
    </row>
    <row r="20" spans="1:17" ht="18" customHeight="1">
      <c r="A20" s="152">
        <v>11</v>
      </c>
      <c r="B20" s="153" t="s">
        <v>180</v>
      </c>
      <c r="C20" s="154">
        <v>4865161</v>
      </c>
      <c r="D20" s="155" t="s">
        <v>12</v>
      </c>
      <c r="E20" s="246" t="s">
        <v>321</v>
      </c>
      <c r="F20" s="159">
        <v>50</v>
      </c>
      <c r="G20" s="318">
        <v>953331</v>
      </c>
      <c r="H20" s="319">
        <v>953356</v>
      </c>
      <c r="I20" s="398">
        <f aca="true" t="shared" si="6" ref="I20:I25">G20-H20</f>
        <v>-25</v>
      </c>
      <c r="J20" s="398">
        <f aca="true" t="shared" si="7" ref="J20:J25">$F20*I20</f>
        <v>-1250</v>
      </c>
      <c r="K20" s="398">
        <f aca="true" t="shared" si="8" ref="K20:K25">J20/1000000</f>
        <v>-0.00125</v>
      </c>
      <c r="L20" s="318">
        <v>21045</v>
      </c>
      <c r="M20" s="319">
        <v>19718</v>
      </c>
      <c r="N20" s="395">
        <f aca="true" t="shared" si="9" ref="N20:N25">L20-M20</f>
        <v>1327</v>
      </c>
      <c r="O20" s="395">
        <f aca="true" t="shared" si="10" ref="O20:O25">$F20*N20</f>
        <v>66350</v>
      </c>
      <c r="P20" s="395">
        <f aca="true" t="shared" si="11" ref="P20:P25">O20/1000000</f>
        <v>0.06635</v>
      </c>
      <c r="Q20" s="429"/>
    </row>
    <row r="21" spans="1:17" ht="13.5" customHeight="1">
      <c r="A21" s="152">
        <v>12</v>
      </c>
      <c r="B21" s="153" t="s">
        <v>181</v>
      </c>
      <c r="C21" s="154">
        <v>4865115</v>
      </c>
      <c r="D21" s="158" t="s">
        <v>12</v>
      </c>
      <c r="E21" s="246" t="s">
        <v>321</v>
      </c>
      <c r="F21" s="159">
        <v>100</v>
      </c>
      <c r="G21" s="318">
        <v>999947</v>
      </c>
      <c r="H21" s="319">
        <v>999999</v>
      </c>
      <c r="I21" s="441">
        <f>G21-H21</f>
        <v>-52</v>
      </c>
      <c r="J21" s="441">
        <f>$F21*I21</f>
        <v>-5200</v>
      </c>
      <c r="K21" s="441">
        <f>J21/1000000</f>
        <v>-0.0052</v>
      </c>
      <c r="L21" s="318">
        <v>1000231</v>
      </c>
      <c r="M21" s="319">
        <v>999917</v>
      </c>
      <c r="N21" s="264">
        <f>L21-M21</f>
        <v>314</v>
      </c>
      <c r="O21" s="264">
        <f>$F21*N21</f>
        <v>31400</v>
      </c>
      <c r="P21" s="264">
        <f>O21/1000000</f>
        <v>0.0314</v>
      </c>
      <c r="Q21" s="429"/>
    </row>
    <row r="22" spans="1:17" ht="18" customHeight="1">
      <c r="A22" s="152">
        <v>13</v>
      </c>
      <c r="B22" s="156" t="s">
        <v>182</v>
      </c>
      <c r="C22" s="154">
        <v>4902512</v>
      </c>
      <c r="D22" s="158" t="s">
        <v>12</v>
      </c>
      <c r="E22" s="246" t="s">
        <v>321</v>
      </c>
      <c r="F22" s="159">
        <v>500</v>
      </c>
      <c r="G22" s="318">
        <v>997792</v>
      </c>
      <c r="H22" s="319">
        <v>997785</v>
      </c>
      <c r="I22" s="398">
        <f t="shared" si="6"/>
        <v>7</v>
      </c>
      <c r="J22" s="398">
        <f t="shared" si="7"/>
        <v>3500</v>
      </c>
      <c r="K22" s="398">
        <f t="shared" si="8"/>
        <v>0.0035</v>
      </c>
      <c r="L22" s="318">
        <v>5795</v>
      </c>
      <c r="M22" s="319">
        <v>5537</v>
      </c>
      <c r="N22" s="395">
        <f t="shared" si="9"/>
        <v>258</v>
      </c>
      <c r="O22" s="395">
        <f t="shared" si="10"/>
        <v>129000</v>
      </c>
      <c r="P22" s="395">
        <f t="shared" si="11"/>
        <v>0.129</v>
      </c>
      <c r="Q22" s="429"/>
    </row>
    <row r="23" spans="1:17" ht="18" customHeight="1">
      <c r="A23" s="152">
        <v>14</v>
      </c>
      <c r="B23" s="153" t="s">
        <v>183</v>
      </c>
      <c r="C23" s="154">
        <v>4865121</v>
      </c>
      <c r="D23" s="158" t="s">
        <v>12</v>
      </c>
      <c r="E23" s="246" t="s">
        <v>321</v>
      </c>
      <c r="F23" s="159">
        <v>100</v>
      </c>
      <c r="G23" s="318">
        <v>999871</v>
      </c>
      <c r="H23" s="319">
        <v>999889</v>
      </c>
      <c r="I23" s="398">
        <f>G23-H23</f>
        <v>-18</v>
      </c>
      <c r="J23" s="398">
        <f>$F23*I23</f>
        <v>-1800</v>
      </c>
      <c r="K23" s="398">
        <f>J23/1000000</f>
        <v>-0.0018</v>
      </c>
      <c r="L23" s="318">
        <v>999229</v>
      </c>
      <c r="M23" s="319">
        <v>999520</v>
      </c>
      <c r="N23" s="395">
        <f>L23-M23</f>
        <v>-291</v>
      </c>
      <c r="O23" s="395">
        <f>$F23*N23</f>
        <v>-29100</v>
      </c>
      <c r="P23" s="395">
        <f>O23/1000000</f>
        <v>-0.0291</v>
      </c>
      <c r="Q23" s="429"/>
    </row>
    <row r="24" spans="1:17" ht="18" customHeight="1">
      <c r="A24" s="152">
        <v>15</v>
      </c>
      <c r="B24" s="153" t="s">
        <v>184</v>
      </c>
      <c r="C24" s="154">
        <v>4865129</v>
      </c>
      <c r="D24" s="158" t="s">
        <v>12</v>
      </c>
      <c r="E24" s="246" t="s">
        <v>321</v>
      </c>
      <c r="F24" s="159">
        <v>100</v>
      </c>
      <c r="G24" s="318">
        <v>998688</v>
      </c>
      <c r="H24" s="319">
        <v>998695</v>
      </c>
      <c r="I24" s="398">
        <f>G24-H24</f>
        <v>-7</v>
      </c>
      <c r="J24" s="398">
        <f>$F24*I24</f>
        <v>-700</v>
      </c>
      <c r="K24" s="398">
        <f>J24/1000000</f>
        <v>-0.0007</v>
      </c>
      <c r="L24" s="318">
        <v>1001108</v>
      </c>
      <c r="M24" s="319">
        <v>999859</v>
      </c>
      <c r="N24" s="395">
        <f>L24-M24</f>
        <v>1249</v>
      </c>
      <c r="O24" s="395">
        <f>$F24*N24</f>
        <v>124900</v>
      </c>
      <c r="P24" s="395">
        <f>O24/1000000</f>
        <v>0.1249</v>
      </c>
      <c r="Q24" s="429"/>
    </row>
    <row r="25" spans="1:17" ht="18" customHeight="1">
      <c r="A25" s="152">
        <v>16</v>
      </c>
      <c r="B25" s="153" t="s">
        <v>185</v>
      </c>
      <c r="C25" s="154">
        <v>4865159</v>
      </c>
      <c r="D25" s="155" t="s">
        <v>12</v>
      </c>
      <c r="E25" s="246" t="s">
        <v>321</v>
      </c>
      <c r="F25" s="159">
        <v>1000</v>
      </c>
      <c r="G25" s="318">
        <v>11064</v>
      </c>
      <c r="H25" s="319">
        <v>11064</v>
      </c>
      <c r="I25" s="398">
        <f t="shared" si="6"/>
        <v>0</v>
      </c>
      <c r="J25" s="398">
        <f t="shared" si="7"/>
        <v>0</v>
      </c>
      <c r="K25" s="398">
        <f t="shared" si="8"/>
        <v>0</v>
      </c>
      <c r="L25" s="318">
        <v>41222</v>
      </c>
      <c r="M25" s="319">
        <v>41222</v>
      </c>
      <c r="N25" s="395">
        <f t="shared" si="9"/>
        <v>0</v>
      </c>
      <c r="O25" s="395">
        <f t="shared" si="10"/>
        <v>0</v>
      </c>
      <c r="P25" s="395">
        <f t="shared" si="11"/>
        <v>0</v>
      </c>
      <c r="Q25" s="429"/>
    </row>
    <row r="26" spans="1:17" ht="18" customHeight="1">
      <c r="A26" s="152">
        <v>17</v>
      </c>
      <c r="B26" s="153" t="s">
        <v>186</v>
      </c>
      <c r="C26" s="154">
        <v>4865122</v>
      </c>
      <c r="D26" s="158" t="s">
        <v>12</v>
      </c>
      <c r="E26" s="246" t="s">
        <v>321</v>
      </c>
      <c r="F26" s="159">
        <v>100</v>
      </c>
      <c r="G26" s="318">
        <v>1104</v>
      </c>
      <c r="H26" s="319">
        <v>1103</v>
      </c>
      <c r="I26" s="398">
        <f>G26-H26</f>
        <v>1</v>
      </c>
      <c r="J26" s="398">
        <f>$F26*I26</f>
        <v>100</v>
      </c>
      <c r="K26" s="398">
        <f>J26/1000000</f>
        <v>0.0001</v>
      </c>
      <c r="L26" s="318">
        <v>1873</v>
      </c>
      <c r="M26" s="319">
        <v>1609</v>
      </c>
      <c r="N26" s="395">
        <f>L26-M26</f>
        <v>264</v>
      </c>
      <c r="O26" s="395">
        <f>$F26*N26</f>
        <v>26400</v>
      </c>
      <c r="P26" s="395">
        <f>O26/1000000</f>
        <v>0.0264</v>
      </c>
      <c r="Q26" s="455"/>
    </row>
    <row r="27" spans="1:17" ht="18" customHeight="1">
      <c r="A27" s="152"/>
      <c r="B27" s="161" t="s">
        <v>187</v>
      </c>
      <c r="C27" s="154"/>
      <c r="D27" s="158"/>
      <c r="E27" s="246"/>
      <c r="F27" s="159"/>
      <c r="G27" s="318"/>
      <c r="H27" s="319"/>
      <c r="I27" s="398"/>
      <c r="J27" s="398"/>
      <c r="K27" s="398"/>
      <c r="L27" s="318"/>
      <c r="M27" s="319"/>
      <c r="N27" s="395"/>
      <c r="O27" s="395"/>
      <c r="P27" s="395"/>
      <c r="Q27" s="429"/>
    </row>
    <row r="28" spans="1:17" ht="18" customHeight="1">
      <c r="A28" s="152">
        <v>19</v>
      </c>
      <c r="B28" s="153" t="s">
        <v>188</v>
      </c>
      <c r="C28" s="154">
        <v>4864996</v>
      </c>
      <c r="D28" s="158" t="s">
        <v>12</v>
      </c>
      <c r="E28" s="246" t="s">
        <v>321</v>
      </c>
      <c r="F28" s="159">
        <v>1000</v>
      </c>
      <c r="G28" s="318">
        <v>994453</v>
      </c>
      <c r="H28" s="319">
        <v>994563</v>
      </c>
      <c r="I28" s="398">
        <f>G28-H28</f>
        <v>-110</v>
      </c>
      <c r="J28" s="398">
        <f>$F28*I28</f>
        <v>-110000</v>
      </c>
      <c r="K28" s="398">
        <f>J28/1000000</f>
        <v>-0.11</v>
      </c>
      <c r="L28" s="318">
        <v>342</v>
      </c>
      <c r="M28" s="319">
        <v>281</v>
      </c>
      <c r="N28" s="395">
        <f>L28-M28</f>
        <v>61</v>
      </c>
      <c r="O28" s="395">
        <f>$F28*N28</f>
        <v>61000</v>
      </c>
      <c r="P28" s="395">
        <f>O28/1000000</f>
        <v>0.061</v>
      </c>
      <c r="Q28" s="429"/>
    </row>
    <row r="29" spans="1:17" ht="18" customHeight="1">
      <c r="A29" s="152">
        <v>20</v>
      </c>
      <c r="B29" s="153" t="s">
        <v>189</v>
      </c>
      <c r="C29" s="154">
        <v>4865000</v>
      </c>
      <c r="D29" s="158" t="s">
        <v>12</v>
      </c>
      <c r="E29" s="246" t="s">
        <v>321</v>
      </c>
      <c r="F29" s="159">
        <v>1000</v>
      </c>
      <c r="G29" s="318">
        <v>982383</v>
      </c>
      <c r="H29" s="319">
        <v>982565</v>
      </c>
      <c r="I29" s="398">
        <f>G29-H29</f>
        <v>-182</v>
      </c>
      <c r="J29" s="398">
        <f>$F29*I29</f>
        <v>-182000</v>
      </c>
      <c r="K29" s="398">
        <f>J29/1000000</f>
        <v>-0.182</v>
      </c>
      <c r="L29" s="318">
        <v>2724</v>
      </c>
      <c r="M29" s="319">
        <v>2709</v>
      </c>
      <c r="N29" s="395">
        <f>L29-M29</f>
        <v>15</v>
      </c>
      <c r="O29" s="395">
        <f>$F29*N29</f>
        <v>15000</v>
      </c>
      <c r="P29" s="395">
        <f>O29/1000000</f>
        <v>0.015</v>
      </c>
      <c r="Q29" s="732"/>
    </row>
    <row r="30" spans="1:17" ht="18" customHeight="1">
      <c r="A30" s="152">
        <v>21</v>
      </c>
      <c r="B30" s="153" t="s">
        <v>190</v>
      </c>
      <c r="C30" s="154">
        <v>4865146</v>
      </c>
      <c r="D30" s="158" t="s">
        <v>12</v>
      </c>
      <c r="E30" s="246" t="s">
        <v>321</v>
      </c>
      <c r="F30" s="159">
        <v>2500</v>
      </c>
      <c r="G30" s="318">
        <v>998431</v>
      </c>
      <c r="H30" s="319">
        <v>998461</v>
      </c>
      <c r="I30" s="398">
        <f>G30-H30</f>
        <v>-30</v>
      </c>
      <c r="J30" s="398">
        <f>$F30*I30</f>
        <v>-75000</v>
      </c>
      <c r="K30" s="398">
        <f>J30/1000000</f>
        <v>-0.075</v>
      </c>
      <c r="L30" s="318">
        <v>47</v>
      </c>
      <c r="M30" s="319">
        <v>34</v>
      </c>
      <c r="N30" s="395">
        <f>L30-M30</f>
        <v>13</v>
      </c>
      <c r="O30" s="395">
        <f>$F30*N30</f>
        <v>32500</v>
      </c>
      <c r="P30" s="395">
        <f>O30/1000000</f>
        <v>0.0325</v>
      </c>
      <c r="Q30" s="429"/>
    </row>
    <row r="31" spans="1:17" ht="18" customHeight="1">
      <c r="A31" s="152">
        <v>22</v>
      </c>
      <c r="B31" s="156" t="s">
        <v>191</v>
      </c>
      <c r="C31" s="154">
        <v>4864885</v>
      </c>
      <c r="D31" s="158" t="s">
        <v>12</v>
      </c>
      <c r="E31" s="246" t="s">
        <v>321</v>
      </c>
      <c r="F31" s="159">
        <v>2500</v>
      </c>
      <c r="G31" s="318">
        <v>996020</v>
      </c>
      <c r="H31" s="319">
        <v>996130</v>
      </c>
      <c r="I31" s="441">
        <f>G31-H31</f>
        <v>-110</v>
      </c>
      <c r="J31" s="441">
        <f>$F31*I31</f>
        <v>-275000</v>
      </c>
      <c r="K31" s="441">
        <f>J31/1000000</f>
        <v>-0.275</v>
      </c>
      <c r="L31" s="318">
        <v>457</v>
      </c>
      <c r="M31" s="319">
        <v>461</v>
      </c>
      <c r="N31" s="264">
        <f>L31-M31</f>
        <v>-4</v>
      </c>
      <c r="O31" s="264">
        <f>$F31*N31</f>
        <v>-10000</v>
      </c>
      <c r="P31" s="264">
        <f>O31/1000000</f>
        <v>-0.01</v>
      </c>
      <c r="Q31" s="429"/>
    </row>
    <row r="32" spans="1:17" ht="18" customHeight="1">
      <c r="A32" s="152"/>
      <c r="B32" s="161"/>
      <c r="C32" s="154"/>
      <c r="D32" s="158"/>
      <c r="E32" s="246"/>
      <c r="F32" s="159"/>
      <c r="G32" s="318"/>
      <c r="H32" s="319"/>
      <c r="I32" s="398"/>
      <c r="J32" s="398"/>
      <c r="K32" s="577">
        <f>SUM(K28:K31)</f>
        <v>-0.642</v>
      </c>
      <c r="L32" s="318"/>
      <c r="M32" s="319"/>
      <c r="N32" s="395"/>
      <c r="O32" s="395"/>
      <c r="P32" s="578">
        <f>SUM(P28:P31)</f>
        <v>0.0985</v>
      </c>
      <c r="Q32" s="429"/>
    </row>
    <row r="33" spans="1:17" ht="18" customHeight="1">
      <c r="A33" s="152"/>
      <c r="B33" s="160" t="s">
        <v>110</v>
      </c>
      <c r="C33" s="154"/>
      <c r="D33" s="155"/>
      <c r="E33" s="246"/>
      <c r="F33" s="159"/>
      <c r="G33" s="318"/>
      <c r="H33" s="319"/>
      <c r="I33" s="398"/>
      <c r="J33" s="398"/>
      <c r="K33" s="398"/>
      <c r="L33" s="318"/>
      <c r="M33" s="319"/>
      <c r="N33" s="395"/>
      <c r="O33" s="395"/>
      <c r="P33" s="395"/>
      <c r="Q33" s="429"/>
    </row>
    <row r="34" spans="1:17" ht="18" customHeight="1">
      <c r="A34" s="152">
        <v>23</v>
      </c>
      <c r="B34" s="815" t="s">
        <v>373</v>
      </c>
      <c r="C34" s="154">
        <v>4864955</v>
      </c>
      <c r="D34" s="153" t="s">
        <v>12</v>
      </c>
      <c r="E34" s="153" t="s">
        <v>321</v>
      </c>
      <c r="F34" s="159">
        <v>1000</v>
      </c>
      <c r="G34" s="318">
        <v>990840</v>
      </c>
      <c r="H34" s="319">
        <v>990801</v>
      </c>
      <c r="I34" s="398">
        <f>G34-H34</f>
        <v>39</v>
      </c>
      <c r="J34" s="398">
        <f>$F34*I34</f>
        <v>39000</v>
      </c>
      <c r="K34" s="398">
        <f>J34/1000000</f>
        <v>0.039</v>
      </c>
      <c r="L34" s="318">
        <v>2332</v>
      </c>
      <c r="M34" s="319">
        <v>2284</v>
      </c>
      <c r="N34" s="395">
        <f>L34-M34</f>
        <v>48</v>
      </c>
      <c r="O34" s="395">
        <f>$F34*N34</f>
        <v>48000</v>
      </c>
      <c r="P34" s="395">
        <f>O34/1000000</f>
        <v>0.048</v>
      </c>
      <c r="Q34" s="816"/>
    </row>
    <row r="35" spans="1:17" ht="18">
      <c r="A35" s="152">
        <v>24</v>
      </c>
      <c r="B35" s="153" t="s">
        <v>168</v>
      </c>
      <c r="C35" s="154">
        <v>4864820</v>
      </c>
      <c r="D35" s="158" t="s">
        <v>12</v>
      </c>
      <c r="E35" s="246" t="s">
        <v>321</v>
      </c>
      <c r="F35" s="159">
        <v>160</v>
      </c>
      <c r="G35" s="318">
        <v>3037</v>
      </c>
      <c r="H35" s="319">
        <v>3037</v>
      </c>
      <c r="I35" s="398">
        <f>G35-H35</f>
        <v>0</v>
      </c>
      <c r="J35" s="398">
        <f>$F35*I35</f>
        <v>0</v>
      </c>
      <c r="K35" s="398">
        <f>J35/1000000</f>
        <v>0</v>
      </c>
      <c r="L35" s="318">
        <v>32559</v>
      </c>
      <c r="M35" s="319">
        <v>32107</v>
      </c>
      <c r="N35" s="395">
        <f>L35-M35</f>
        <v>452</v>
      </c>
      <c r="O35" s="395">
        <f>$F35*N35</f>
        <v>72320</v>
      </c>
      <c r="P35" s="395">
        <f>O35/1000000</f>
        <v>0.07232</v>
      </c>
      <c r="Q35" s="426"/>
    </row>
    <row r="36" spans="1:17" ht="18" customHeight="1">
      <c r="A36" s="152">
        <v>25</v>
      </c>
      <c r="B36" s="156" t="s">
        <v>169</v>
      </c>
      <c r="C36" s="154">
        <v>4864811</v>
      </c>
      <c r="D36" s="158" t="s">
        <v>12</v>
      </c>
      <c r="E36" s="246" t="s">
        <v>321</v>
      </c>
      <c r="F36" s="159">
        <v>200</v>
      </c>
      <c r="G36" s="318">
        <v>3810</v>
      </c>
      <c r="H36" s="319">
        <v>3796</v>
      </c>
      <c r="I36" s="398">
        <f>G36-H36</f>
        <v>14</v>
      </c>
      <c r="J36" s="398">
        <f>$F36*I36</f>
        <v>2800</v>
      </c>
      <c r="K36" s="398">
        <f>J36/1000000</f>
        <v>0.0028</v>
      </c>
      <c r="L36" s="318">
        <v>12749</v>
      </c>
      <c r="M36" s="319">
        <v>11648</v>
      </c>
      <c r="N36" s="395">
        <f>L36-M36</f>
        <v>1101</v>
      </c>
      <c r="O36" s="395">
        <f>$F36*N36</f>
        <v>220200</v>
      </c>
      <c r="P36" s="395">
        <f>O36/1000000</f>
        <v>0.2202</v>
      </c>
      <c r="Q36" s="435"/>
    </row>
    <row r="37" spans="1:17" ht="18" customHeight="1">
      <c r="A37" s="152">
        <v>26</v>
      </c>
      <c r="B37" s="156" t="s">
        <v>381</v>
      </c>
      <c r="C37" s="154">
        <v>4864961</v>
      </c>
      <c r="D37" s="158" t="s">
        <v>12</v>
      </c>
      <c r="E37" s="246" t="s">
        <v>321</v>
      </c>
      <c r="F37" s="159">
        <v>1000</v>
      </c>
      <c r="G37" s="318">
        <v>971878</v>
      </c>
      <c r="H37" s="319">
        <v>971896</v>
      </c>
      <c r="I37" s="441">
        <f>G37-H37</f>
        <v>-18</v>
      </c>
      <c r="J37" s="441">
        <f>$F37*I37</f>
        <v>-18000</v>
      </c>
      <c r="K37" s="441">
        <f>J37/1000000</f>
        <v>-0.018</v>
      </c>
      <c r="L37" s="318">
        <v>999235</v>
      </c>
      <c r="M37" s="319">
        <v>999295</v>
      </c>
      <c r="N37" s="264">
        <f>L37-M37</f>
        <v>-60</v>
      </c>
      <c r="O37" s="264">
        <f>$F37*N37</f>
        <v>-60000</v>
      </c>
      <c r="P37" s="264">
        <f>O37/1000000</f>
        <v>-0.06</v>
      </c>
      <c r="Q37" s="426"/>
    </row>
    <row r="38" spans="1:17" ht="18" customHeight="1">
      <c r="A38" s="152"/>
      <c r="B38" s="161" t="s">
        <v>173</v>
      </c>
      <c r="C38" s="154"/>
      <c r="D38" s="158"/>
      <c r="E38" s="246"/>
      <c r="F38" s="159"/>
      <c r="G38" s="318"/>
      <c r="H38" s="319"/>
      <c r="I38" s="398"/>
      <c r="J38" s="398"/>
      <c r="K38" s="398"/>
      <c r="L38" s="318"/>
      <c r="M38" s="319"/>
      <c r="N38" s="395"/>
      <c r="O38" s="395"/>
      <c r="P38" s="395"/>
      <c r="Q38" s="456"/>
    </row>
    <row r="39" spans="1:17" ht="17.25" customHeight="1">
      <c r="A39" s="152">
        <v>27</v>
      </c>
      <c r="B39" s="153" t="s">
        <v>372</v>
      </c>
      <c r="C39" s="154">
        <v>4865154</v>
      </c>
      <c r="D39" s="158" t="s">
        <v>12</v>
      </c>
      <c r="E39" s="246" t="s">
        <v>321</v>
      </c>
      <c r="F39" s="154">
        <v>-625</v>
      </c>
      <c r="G39" s="318">
        <v>0</v>
      </c>
      <c r="H39" s="319">
        <v>0</v>
      </c>
      <c r="I39" s="398">
        <f>G39-H39</f>
        <v>0</v>
      </c>
      <c r="J39" s="398">
        <f>$F39*I39</f>
        <v>0</v>
      </c>
      <c r="K39" s="398">
        <f>J39/1000000</f>
        <v>0</v>
      </c>
      <c r="L39" s="318">
        <v>0</v>
      </c>
      <c r="M39" s="319">
        <v>0</v>
      </c>
      <c r="N39" s="395">
        <f>L39-M39</f>
        <v>0</v>
      </c>
      <c r="O39" s="395">
        <f>$F39*N39</f>
        <v>0</v>
      </c>
      <c r="P39" s="395">
        <f>O39/1000000</f>
        <v>0</v>
      </c>
      <c r="Q39" s="453"/>
    </row>
    <row r="40" spans="1:17" ht="17.25" customHeight="1">
      <c r="A40" s="152">
        <v>28</v>
      </c>
      <c r="B40" s="153" t="s">
        <v>375</v>
      </c>
      <c r="C40" s="154">
        <v>4865114</v>
      </c>
      <c r="D40" s="158" t="s">
        <v>12</v>
      </c>
      <c r="E40" s="246" t="s">
        <v>321</v>
      </c>
      <c r="F40" s="155">
        <v>-833.33</v>
      </c>
      <c r="G40" s="318">
        <v>0</v>
      </c>
      <c r="H40" s="319">
        <v>0</v>
      </c>
      <c r="I40" s="441">
        <f>G40-H40</f>
        <v>0</v>
      </c>
      <c r="J40" s="441">
        <f>$F40*I40</f>
        <v>0</v>
      </c>
      <c r="K40" s="441">
        <f>J40/1000000</f>
        <v>0</v>
      </c>
      <c r="L40" s="318">
        <v>999871</v>
      </c>
      <c r="M40" s="319">
        <v>999871</v>
      </c>
      <c r="N40" s="264">
        <f>L40-M40</f>
        <v>0</v>
      </c>
      <c r="O40" s="264">
        <f>$F40*N40</f>
        <v>0</v>
      </c>
      <c r="P40" s="264">
        <f>O40/1000000</f>
        <v>0</v>
      </c>
      <c r="Q40" s="453"/>
    </row>
    <row r="41" spans="1:17" ht="17.25" customHeight="1">
      <c r="A41" s="152">
        <v>29</v>
      </c>
      <c r="B41" s="153" t="s">
        <v>110</v>
      </c>
      <c r="C41" s="154">
        <v>4902508</v>
      </c>
      <c r="D41" s="158" t="s">
        <v>12</v>
      </c>
      <c r="E41" s="246" t="s">
        <v>321</v>
      </c>
      <c r="F41" s="155">
        <v>-833.33</v>
      </c>
      <c r="G41" s="318">
        <v>999904</v>
      </c>
      <c r="H41" s="319">
        <v>999904</v>
      </c>
      <c r="I41" s="398">
        <f>G41-H41</f>
        <v>0</v>
      </c>
      <c r="J41" s="398">
        <f>$F41*I41</f>
        <v>0</v>
      </c>
      <c r="K41" s="398">
        <f>J41/1000000</f>
        <v>0</v>
      </c>
      <c r="L41" s="318">
        <v>999741</v>
      </c>
      <c r="M41" s="319">
        <v>999741</v>
      </c>
      <c r="N41" s="395">
        <f>L41-M41</f>
        <v>0</v>
      </c>
      <c r="O41" s="395">
        <f>$F41*N41</f>
        <v>0</v>
      </c>
      <c r="P41" s="395">
        <f>O41/1000000</f>
        <v>0</v>
      </c>
      <c r="Q41" s="456"/>
    </row>
    <row r="42" spans="1:17" ht="16.5" customHeight="1" thickBot="1">
      <c r="A42" s="152"/>
      <c r="B42" s="423"/>
      <c r="C42" s="423"/>
      <c r="D42" s="423"/>
      <c r="E42" s="423"/>
      <c r="F42" s="167"/>
      <c r="G42" s="168"/>
      <c r="H42" s="423"/>
      <c r="I42" s="423"/>
      <c r="J42" s="423"/>
      <c r="K42" s="167"/>
      <c r="L42" s="168"/>
      <c r="M42" s="423"/>
      <c r="N42" s="423"/>
      <c r="O42" s="423"/>
      <c r="P42" s="167"/>
      <c r="Q42" s="168"/>
    </row>
    <row r="43" spans="1:17" ht="18" customHeight="1" thickTop="1">
      <c r="A43" s="151"/>
      <c r="B43" s="153"/>
      <c r="C43" s="154"/>
      <c r="D43" s="155"/>
      <c r="E43" s="246"/>
      <c r="F43" s="154"/>
      <c r="G43" s="154"/>
      <c r="H43" s="374"/>
      <c r="I43" s="374"/>
      <c r="J43" s="374"/>
      <c r="K43" s="374"/>
      <c r="L43" s="468"/>
      <c r="M43" s="374"/>
      <c r="N43" s="374"/>
      <c r="O43" s="374"/>
      <c r="P43" s="374"/>
      <c r="Q43" s="436"/>
    </row>
    <row r="44" spans="1:17" ht="21" customHeight="1" thickBot="1">
      <c r="A44" s="171"/>
      <c r="B44" s="376"/>
      <c r="C44" s="165"/>
      <c r="D44" s="166"/>
      <c r="E44" s="164"/>
      <c r="F44" s="165"/>
      <c r="G44" s="165"/>
      <c r="H44" s="469"/>
      <c r="I44" s="469"/>
      <c r="J44" s="469"/>
      <c r="K44" s="469"/>
      <c r="L44" s="469"/>
      <c r="M44" s="469"/>
      <c r="N44" s="469"/>
      <c r="O44" s="469"/>
      <c r="P44" s="469"/>
      <c r="Q44" s="470" t="str">
        <f>NDPL!Q1</f>
        <v>MAY-2022</v>
      </c>
    </row>
    <row r="45" spans="1:17" ht="21.75" customHeight="1" thickTop="1">
      <c r="A45" s="149"/>
      <c r="B45" s="379" t="s">
        <v>323</v>
      </c>
      <c r="C45" s="154"/>
      <c r="D45" s="155"/>
      <c r="E45" s="246"/>
      <c r="F45" s="154"/>
      <c r="G45" s="380"/>
      <c r="H45" s="374"/>
      <c r="I45" s="374"/>
      <c r="J45" s="374"/>
      <c r="K45" s="374"/>
      <c r="L45" s="380"/>
      <c r="M45" s="374"/>
      <c r="N45" s="374"/>
      <c r="O45" s="374"/>
      <c r="P45" s="471"/>
      <c r="Q45" s="472"/>
    </row>
    <row r="46" spans="1:17" ht="21" customHeight="1">
      <c r="A46" s="152"/>
      <c r="B46" s="422" t="s">
        <v>365</v>
      </c>
      <c r="C46" s="154"/>
      <c r="D46" s="155"/>
      <c r="E46" s="246"/>
      <c r="F46" s="154"/>
      <c r="G46" s="99"/>
      <c r="H46" s="374"/>
      <c r="I46" s="374"/>
      <c r="J46" s="374"/>
      <c r="K46" s="374"/>
      <c r="L46" s="99"/>
      <c r="M46" s="374"/>
      <c r="N46" s="374"/>
      <c r="O46" s="374"/>
      <c r="P46" s="374"/>
      <c r="Q46" s="473"/>
    </row>
    <row r="47" spans="1:17" ht="18">
      <c r="A47" s="152">
        <v>30</v>
      </c>
      <c r="B47" s="153" t="s">
        <v>366</v>
      </c>
      <c r="C47" s="154">
        <v>4864910</v>
      </c>
      <c r="D47" s="158" t="s">
        <v>12</v>
      </c>
      <c r="E47" s="246" t="s">
        <v>321</v>
      </c>
      <c r="F47" s="154">
        <v>-1000</v>
      </c>
      <c r="G47" s="318">
        <v>996832</v>
      </c>
      <c r="H47" s="319">
        <v>996877</v>
      </c>
      <c r="I47" s="398">
        <f>G47-H47</f>
        <v>-45</v>
      </c>
      <c r="J47" s="398">
        <f>$F47*I47</f>
        <v>45000</v>
      </c>
      <c r="K47" s="398">
        <f>J47/1000000</f>
        <v>0.045</v>
      </c>
      <c r="L47" s="318">
        <v>989697</v>
      </c>
      <c r="M47" s="319">
        <v>989798</v>
      </c>
      <c r="N47" s="395">
        <f>L47-M47</f>
        <v>-101</v>
      </c>
      <c r="O47" s="395">
        <f>$F47*N47</f>
        <v>101000</v>
      </c>
      <c r="P47" s="395">
        <f>O47/1000000</f>
        <v>0.101</v>
      </c>
      <c r="Q47" s="474"/>
    </row>
    <row r="48" spans="1:17" ht="18">
      <c r="A48" s="152">
        <v>31</v>
      </c>
      <c r="B48" s="153" t="s">
        <v>377</v>
      </c>
      <c r="C48" s="154">
        <v>4864940</v>
      </c>
      <c r="D48" s="158" t="s">
        <v>12</v>
      </c>
      <c r="E48" s="246" t="s">
        <v>321</v>
      </c>
      <c r="F48" s="154">
        <v>-1000</v>
      </c>
      <c r="G48" s="318">
        <v>999040</v>
      </c>
      <c r="H48" s="319">
        <v>999093</v>
      </c>
      <c r="I48" s="270">
        <f>G48-H48</f>
        <v>-53</v>
      </c>
      <c r="J48" s="270">
        <f>$F48*I48</f>
        <v>53000</v>
      </c>
      <c r="K48" s="270">
        <f>J48/1000000</f>
        <v>0.053</v>
      </c>
      <c r="L48" s="318">
        <v>995531</v>
      </c>
      <c r="M48" s="319">
        <v>995612</v>
      </c>
      <c r="N48" s="270">
        <f>L48-M48</f>
        <v>-81</v>
      </c>
      <c r="O48" s="270">
        <f>$F48*N48</f>
        <v>81000</v>
      </c>
      <c r="P48" s="270">
        <f>O48/1000000</f>
        <v>0.081</v>
      </c>
      <c r="Q48" s="474"/>
    </row>
    <row r="49" spans="1:17" ht="18">
      <c r="A49" s="152"/>
      <c r="B49" s="422" t="s">
        <v>369</v>
      </c>
      <c r="C49" s="154"/>
      <c r="D49" s="158"/>
      <c r="E49" s="246"/>
      <c r="F49" s="154"/>
      <c r="G49" s="318"/>
      <c r="H49" s="319"/>
      <c r="I49" s="395"/>
      <c r="J49" s="395"/>
      <c r="K49" s="395"/>
      <c r="L49" s="318"/>
      <c r="M49" s="319"/>
      <c r="N49" s="395"/>
      <c r="O49" s="395"/>
      <c r="P49" s="395"/>
      <c r="Q49" s="474"/>
    </row>
    <row r="50" spans="1:17" ht="18">
      <c r="A50" s="152">
        <v>32</v>
      </c>
      <c r="B50" s="153" t="s">
        <v>366</v>
      </c>
      <c r="C50" s="154">
        <v>4864891</v>
      </c>
      <c r="D50" s="158" t="s">
        <v>12</v>
      </c>
      <c r="E50" s="246" t="s">
        <v>321</v>
      </c>
      <c r="F50" s="154">
        <v>-2000</v>
      </c>
      <c r="G50" s="318">
        <v>998073</v>
      </c>
      <c r="H50" s="319">
        <v>998098</v>
      </c>
      <c r="I50" s="395">
        <f>G50-H50</f>
        <v>-25</v>
      </c>
      <c r="J50" s="395">
        <f>$F50*I50</f>
        <v>50000</v>
      </c>
      <c r="K50" s="395">
        <f>J50/1000000</f>
        <v>0.05</v>
      </c>
      <c r="L50" s="318">
        <v>996167</v>
      </c>
      <c r="M50" s="319">
        <v>996393</v>
      </c>
      <c r="N50" s="395">
        <f>L50-M50</f>
        <v>-226</v>
      </c>
      <c r="O50" s="395">
        <f>$F50*N50</f>
        <v>452000</v>
      </c>
      <c r="P50" s="395">
        <f>O50/1000000</f>
        <v>0.452</v>
      </c>
      <c r="Q50" s="474"/>
    </row>
    <row r="51" spans="1:17" ht="18">
      <c r="A51" s="152">
        <v>33</v>
      </c>
      <c r="B51" s="153" t="s">
        <v>377</v>
      </c>
      <c r="C51" s="154">
        <v>4864912</v>
      </c>
      <c r="D51" s="158" t="s">
        <v>12</v>
      </c>
      <c r="E51" s="246" t="s">
        <v>321</v>
      </c>
      <c r="F51" s="154">
        <v>-1000</v>
      </c>
      <c r="G51" s="318">
        <v>2</v>
      </c>
      <c r="H51" s="319">
        <v>50</v>
      </c>
      <c r="I51" s="395">
        <f>G51-H51</f>
        <v>-48</v>
      </c>
      <c r="J51" s="395">
        <f>$F51*I51</f>
        <v>48000</v>
      </c>
      <c r="K51" s="395">
        <f>J51/1000000</f>
        <v>0.048</v>
      </c>
      <c r="L51" s="318">
        <v>994518</v>
      </c>
      <c r="M51" s="319">
        <v>995017</v>
      </c>
      <c r="N51" s="395">
        <f>L51-M51</f>
        <v>-499</v>
      </c>
      <c r="O51" s="395">
        <f>$F51*N51</f>
        <v>499000</v>
      </c>
      <c r="P51" s="395">
        <f>O51/1000000</f>
        <v>0.499</v>
      </c>
      <c r="Q51" s="474"/>
    </row>
    <row r="52" spans="1:17" ht="18" customHeight="1">
      <c r="A52" s="152"/>
      <c r="B52" s="160" t="s">
        <v>174</v>
      </c>
      <c r="C52" s="154"/>
      <c r="D52" s="155"/>
      <c r="E52" s="246"/>
      <c r="F52" s="159"/>
      <c r="G52" s="318"/>
      <c r="H52" s="319"/>
      <c r="I52" s="374"/>
      <c r="J52" s="374"/>
      <c r="K52" s="374"/>
      <c r="L52" s="318"/>
      <c r="M52" s="319"/>
      <c r="N52" s="374"/>
      <c r="O52" s="374"/>
      <c r="P52" s="374"/>
      <c r="Q52" s="429"/>
    </row>
    <row r="53" spans="1:17" ht="18">
      <c r="A53" s="152">
        <v>34</v>
      </c>
      <c r="B53" s="306" t="s">
        <v>458</v>
      </c>
      <c r="C53" s="306">
        <v>4864850</v>
      </c>
      <c r="D53" s="158" t="s">
        <v>12</v>
      </c>
      <c r="E53" s="246" t="s">
        <v>321</v>
      </c>
      <c r="F53" s="159">
        <v>625</v>
      </c>
      <c r="G53" s="318">
        <v>455</v>
      </c>
      <c r="H53" s="319">
        <v>449</v>
      </c>
      <c r="I53" s="395">
        <f>G53-H53</f>
        <v>6</v>
      </c>
      <c r="J53" s="395">
        <f>$F53*I53</f>
        <v>3750</v>
      </c>
      <c r="K53" s="395">
        <f>J53/1000000</f>
        <v>0.00375</v>
      </c>
      <c r="L53" s="318">
        <v>1904</v>
      </c>
      <c r="M53" s="319">
        <v>1596</v>
      </c>
      <c r="N53" s="395">
        <f>L53-M53</f>
        <v>308</v>
      </c>
      <c r="O53" s="395">
        <f>$F53*N53</f>
        <v>192500</v>
      </c>
      <c r="P53" s="395">
        <f>O53/1000000</f>
        <v>0.1925</v>
      </c>
      <c r="Q53" s="429"/>
    </row>
    <row r="54" spans="1:17" ht="18" customHeight="1">
      <c r="A54" s="152"/>
      <c r="B54" s="160" t="s">
        <v>157</v>
      </c>
      <c r="C54" s="154"/>
      <c r="D54" s="158"/>
      <c r="E54" s="246"/>
      <c r="F54" s="159"/>
      <c r="G54" s="318"/>
      <c r="H54" s="319"/>
      <c r="I54" s="395"/>
      <c r="J54" s="395"/>
      <c r="K54" s="395"/>
      <c r="L54" s="318"/>
      <c r="M54" s="319"/>
      <c r="N54" s="395"/>
      <c r="O54" s="395"/>
      <c r="P54" s="395"/>
      <c r="Q54" s="429"/>
    </row>
    <row r="55" spans="1:17" ht="18" customHeight="1">
      <c r="A55" s="152">
        <v>35</v>
      </c>
      <c r="B55" s="153" t="s">
        <v>170</v>
      </c>
      <c r="C55" s="154">
        <v>4902580</v>
      </c>
      <c r="D55" s="158" t="s">
        <v>12</v>
      </c>
      <c r="E55" s="246" t="s">
        <v>321</v>
      </c>
      <c r="F55" s="159">
        <v>100</v>
      </c>
      <c r="G55" s="318">
        <v>999878</v>
      </c>
      <c r="H55" s="319">
        <v>999866</v>
      </c>
      <c r="I55" s="395">
        <f>G55-H55</f>
        <v>12</v>
      </c>
      <c r="J55" s="395">
        <f>$F55*I55</f>
        <v>1200</v>
      </c>
      <c r="K55" s="395">
        <f>J55/1000000</f>
        <v>0.0012</v>
      </c>
      <c r="L55" s="318">
        <v>871</v>
      </c>
      <c r="M55" s="319">
        <v>187</v>
      </c>
      <c r="N55" s="395">
        <f>L55-M55</f>
        <v>684</v>
      </c>
      <c r="O55" s="395">
        <f>$F55*N55</f>
        <v>68400</v>
      </c>
      <c r="P55" s="395">
        <f>O55/1000000</f>
        <v>0.0684</v>
      </c>
      <c r="Q55" s="429"/>
    </row>
    <row r="56" spans="1:17" ht="19.5" customHeight="1">
      <c r="A56" s="152">
        <v>36</v>
      </c>
      <c r="B56" s="156" t="s">
        <v>171</v>
      </c>
      <c r="C56" s="154">
        <v>4902544</v>
      </c>
      <c r="D56" s="158" t="s">
        <v>12</v>
      </c>
      <c r="E56" s="246" t="s">
        <v>321</v>
      </c>
      <c r="F56" s="159">
        <v>100</v>
      </c>
      <c r="G56" s="318">
        <v>3742</v>
      </c>
      <c r="H56" s="319">
        <v>3736</v>
      </c>
      <c r="I56" s="395">
        <f>G56-H56</f>
        <v>6</v>
      </c>
      <c r="J56" s="395">
        <f>$F56*I56</f>
        <v>600</v>
      </c>
      <c r="K56" s="395">
        <f>J56/1000000</f>
        <v>0.0006</v>
      </c>
      <c r="L56" s="318">
        <v>2690</v>
      </c>
      <c r="M56" s="319">
        <v>1908</v>
      </c>
      <c r="N56" s="395">
        <f>L56-M56</f>
        <v>782</v>
      </c>
      <c r="O56" s="395">
        <f>$F56*N56</f>
        <v>78200</v>
      </c>
      <c r="P56" s="395">
        <f>O56/1000000</f>
        <v>0.0782</v>
      </c>
      <c r="Q56" s="429"/>
    </row>
    <row r="57" spans="1:17" ht="22.5" customHeight="1">
      <c r="A57" s="152">
        <v>37</v>
      </c>
      <c r="B57" s="162" t="s">
        <v>192</v>
      </c>
      <c r="C57" s="154">
        <v>5269199</v>
      </c>
      <c r="D57" s="158" t="s">
        <v>12</v>
      </c>
      <c r="E57" s="246" t="s">
        <v>321</v>
      </c>
      <c r="F57" s="159">
        <v>100</v>
      </c>
      <c r="G57" s="263">
        <v>1213</v>
      </c>
      <c r="H57" s="264">
        <v>1213</v>
      </c>
      <c r="I57" s="424">
        <f>G57-H57</f>
        <v>0</v>
      </c>
      <c r="J57" s="424">
        <f>$F57*I57</f>
        <v>0</v>
      </c>
      <c r="K57" s="424">
        <f>J57/1000000</f>
        <v>0</v>
      </c>
      <c r="L57" s="263">
        <v>70842</v>
      </c>
      <c r="M57" s="264">
        <v>70842</v>
      </c>
      <c r="N57" s="424">
        <f>L57-M57</f>
        <v>0</v>
      </c>
      <c r="O57" s="424">
        <f>$F57*N57</f>
        <v>0</v>
      </c>
      <c r="P57" s="424">
        <f>O57/1000000</f>
        <v>0</v>
      </c>
      <c r="Q57" s="579" t="s">
        <v>480</v>
      </c>
    </row>
    <row r="58" spans="1:17" ht="19.5" customHeight="1">
      <c r="A58" s="152"/>
      <c r="B58" s="160" t="s">
        <v>163</v>
      </c>
      <c r="C58" s="154"/>
      <c r="D58" s="158"/>
      <c r="E58" s="155"/>
      <c r="F58" s="159"/>
      <c r="G58" s="318"/>
      <c r="H58" s="319"/>
      <c r="I58" s="395"/>
      <c r="J58" s="395"/>
      <c r="K58" s="395"/>
      <c r="L58" s="318"/>
      <c r="M58" s="319"/>
      <c r="N58" s="395"/>
      <c r="O58" s="395"/>
      <c r="P58" s="395"/>
      <c r="Q58" s="429"/>
    </row>
    <row r="59" spans="1:17" s="87" customFormat="1" ht="13.5" thickBot="1">
      <c r="A59" s="163">
        <v>38</v>
      </c>
      <c r="B59" s="423" t="s">
        <v>164</v>
      </c>
      <c r="C59" s="165">
        <v>4865151</v>
      </c>
      <c r="D59" s="733" t="s">
        <v>12</v>
      </c>
      <c r="E59" s="164" t="s">
        <v>321</v>
      </c>
      <c r="F59" s="171">
        <v>500</v>
      </c>
      <c r="G59" s="805">
        <v>21967</v>
      </c>
      <c r="H59" s="806">
        <v>21962</v>
      </c>
      <c r="I59" s="171">
        <f>G59-H59</f>
        <v>5</v>
      </c>
      <c r="J59" s="171">
        <f>$F59*I59</f>
        <v>2500</v>
      </c>
      <c r="K59" s="171">
        <f>J59/1000000</f>
        <v>0.0025</v>
      </c>
      <c r="L59" s="805">
        <v>5086</v>
      </c>
      <c r="M59" s="806">
        <v>5030</v>
      </c>
      <c r="N59" s="171">
        <f>L59-M59</f>
        <v>56</v>
      </c>
      <c r="O59" s="171">
        <f>$F59*N59</f>
        <v>28000</v>
      </c>
      <c r="P59" s="171">
        <f>O59/1000000</f>
        <v>0.028</v>
      </c>
      <c r="Q59" s="734"/>
    </row>
    <row r="60" spans="1:23" s="458" customFormat="1" ht="15.75" customHeight="1" thickBot="1" thickTop="1">
      <c r="A60" s="163"/>
      <c r="B60" s="423"/>
      <c r="C60" s="461"/>
      <c r="D60" s="461"/>
      <c r="E60" s="461"/>
      <c r="F60" s="461"/>
      <c r="G60" s="461"/>
      <c r="H60" s="461"/>
      <c r="I60" s="461"/>
      <c r="J60" s="461"/>
      <c r="K60" s="461"/>
      <c r="L60" s="461"/>
      <c r="M60" s="461"/>
      <c r="N60" s="461"/>
      <c r="O60" s="461"/>
      <c r="P60" s="461"/>
      <c r="Q60" s="461"/>
      <c r="R60" s="248"/>
      <c r="S60" s="248"/>
      <c r="T60" s="248"/>
      <c r="U60" s="461"/>
      <c r="V60" s="461"/>
      <c r="W60" s="461"/>
    </row>
    <row r="61" spans="1:20" ht="15.75" customHeight="1" thickTop="1">
      <c r="A61" s="475"/>
      <c r="B61" s="475"/>
      <c r="C61" s="475"/>
      <c r="D61" s="475"/>
      <c r="E61" s="475"/>
      <c r="F61" s="475"/>
      <c r="G61" s="475"/>
      <c r="H61" s="475"/>
      <c r="I61" s="475"/>
      <c r="J61" s="475"/>
      <c r="K61" s="475"/>
      <c r="L61" s="475"/>
      <c r="M61" s="475"/>
      <c r="N61" s="475"/>
      <c r="O61" s="475"/>
      <c r="P61" s="475"/>
      <c r="Q61" s="87"/>
      <c r="R61" s="87"/>
      <c r="S61" s="87"/>
      <c r="T61" s="87"/>
    </row>
    <row r="62" spans="1:20" ht="24" thickBot="1">
      <c r="A62" s="372" t="s">
        <v>339</v>
      </c>
      <c r="G62" s="458"/>
      <c r="H62" s="458"/>
      <c r="I62" s="44" t="s">
        <v>370</v>
      </c>
      <c r="J62" s="458"/>
      <c r="K62" s="458"/>
      <c r="L62" s="458"/>
      <c r="M62" s="458"/>
      <c r="N62" s="44" t="s">
        <v>371</v>
      </c>
      <c r="O62" s="458"/>
      <c r="P62" s="458"/>
      <c r="R62" s="87"/>
      <c r="S62" s="87"/>
      <c r="T62" s="87"/>
    </row>
    <row r="63" spans="1:20" ht="39.75" thickBot="1" thickTop="1">
      <c r="A63" s="476" t="s">
        <v>8</v>
      </c>
      <c r="B63" s="477" t="s">
        <v>9</v>
      </c>
      <c r="C63" s="478" t="s">
        <v>1</v>
      </c>
      <c r="D63" s="478" t="s">
        <v>2</v>
      </c>
      <c r="E63" s="478" t="s">
        <v>3</v>
      </c>
      <c r="F63" s="478" t="s">
        <v>10</v>
      </c>
      <c r="G63" s="476" t="str">
        <f>G5</f>
        <v>FINAL READING 31/05/2022</v>
      </c>
      <c r="H63" s="478" t="str">
        <f>H5</f>
        <v>INTIAL READING 01/05/2022</v>
      </c>
      <c r="I63" s="478" t="s">
        <v>4</v>
      </c>
      <c r="J63" s="478" t="s">
        <v>5</v>
      </c>
      <c r="K63" s="478" t="s">
        <v>6</v>
      </c>
      <c r="L63" s="476" t="str">
        <f>G63</f>
        <v>FINAL READING 31/05/2022</v>
      </c>
      <c r="M63" s="478" t="str">
        <f>H63</f>
        <v>INTIAL READING 01/05/2022</v>
      </c>
      <c r="N63" s="478" t="s">
        <v>4</v>
      </c>
      <c r="O63" s="478" t="s">
        <v>5</v>
      </c>
      <c r="P63" s="478" t="s">
        <v>6</v>
      </c>
      <c r="Q63" s="479" t="s">
        <v>284</v>
      </c>
      <c r="R63" s="87"/>
      <c r="S63" s="87"/>
      <c r="T63" s="87"/>
    </row>
    <row r="64" spans="1:20" ht="15.75" customHeight="1" thickTop="1">
      <c r="A64" s="480"/>
      <c r="B64" s="422" t="s">
        <v>365</v>
      </c>
      <c r="C64" s="481"/>
      <c r="D64" s="481"/>
      <c r="E64" s="481"/>
      <c r="F64" s="482"/>
      <c r="G64" s="481"/>
      <c r="H64" s="481"/>
      <c r="I64" s="481"/>
      <c r="J64" s="481"/>
      <c r="K64" s="482"/>
      <c r="L64" s="481"/>
      <c r="M64" s="481"/>
      <c r="N64" s="481"/>
      <c r="O64" s="481"/>
      <c r="P64" s="481"/>
      <c r="Q64" s="483"/>
      <c r="R64" s="87"/>
      <c r="S64" s="87"/>
      <c r="T64" s="87"/>
    </row>
    <row r="65" spans="1:20" ht="15.75" customHeight="1">
      <c r="A65" s="152">
        <v>1</v>
      </c>
      <c r="B65" s="153" t="s">
        <v>411</v>
      </c>
      <c r="C65" s="154">
        <v>4864839</v>
      </c>
      <c r="D65" s="325" t="s">
        <v>12</v>
      </c>
      <c r="E65" s="306" t="s">
        <v>321</v>
      </c>
      <c r="F65" s="159">
        <v>-1000</v>
      </c>
      <c r="G65" s="318">
        <v>537</v>
      </c>
      <c r="H65" s="319">
        <v>499</v>
      </c>
      <c r="I65" s="398">
        <f>G65-H65</f>
        <v>38</v>
      </c>
      <c r="J65" s="398">
        <f>$F65*I65</f>
        <v>-38000</v>
      </c>
      <c r="K65" s="398">
        <f>J65/1000000</f>
        <v>-0.038</v>
      </c>
      <c r="L65" s="318">
        <v>29</v>
      </c>
      <c r="M65" s="319">
        <v>0</v>
      </c>
      <c r="N65" s="264">
        <f>L65-M65</f>
        <v>29</v>
      </c>
      <c r="O65" s="264">
        <f>$F65*N65</f>
        <v>-29000</v>
      </c>
      <c r="P65" s="264">
        <f>O65/1000000</f>
        <v>-0.029</v>
      </c>
      <c r="Q65" s="439"/>
      <c r="R65" s="87"/>
      <c r="S65" s="87"/>
      <c r="T65" s="87"/>
    </row>
    <row r="66" spans="1:20" ht="15.75" customHeight="1">
      <c r="A66" s="152">
        <v>2</v>
      </c>
      <c r="B66" s="153" t="s">
        <v>414</v>
      </c>
      <c r="C66" s="154">
        <v>4864872</v>
      </c>
      <c r="D66" s="325" t="s">
        <v>12</v>
      </c>
      <c r="E66" s="306" t="s">
        <v>321</v>
      </c>
      <c r="F66" s="159">
        <v>-1000</v>
      </c>
      <c r="G66" s="318">
        <v>999553</v>
      </c>
      <c r="H66" s="319">
        <v>999551</v>
      </c>
      <c r="I66" s="264">
        <f>G66-H66</f>
        <v>2</v>
      </c>
      <c r="J66" s="264">
        <f>$F66*I66</f>
        <v>-2000</v>
      </c>
      <c r="K66" s="264">
        <f>J66/1000000</f>
        <v>-0.002</v>
      </c>
      <c r="L66" s="318">
        <v>999964</v>
      </c>
      <c r="M66" s="319">
        <v>999999</v>
      </c>
      <c r="N66" s="264">
        <f>L66-M66</f>
        <v>-35</v>
      </c>
      <c r="O66" s="264">
        <f>$F66*N66</f>
        <v>35000</v>
      </c>
      <c r="P66" s="264">
        <f>O66/1000000</f>
        <v>0.035</v>
      </c>
      <c r="Q66" s="439"/>
      <c r="R66" s="87"/>
      <c r="S66" s="87"/>
      <c r="T66" s="87"/>
    </row>
    <row r="67" spans="1:20" ht="15.75" customHeight="1">
      <c r="A67" s="484"/>
      <c r="B67" s="296" t="s">
        <v>336</v>
      </c>
      <c r="C67" s="313"/>
      <c r="D67" s="325"/>
      <c r="E67" s="306"/>
      <c r="F67" s="159"/>
      <c r="G67" s="318"/>
      <c r="H67" s="319"/>
      <c r="I67" s="156"/>
      <c r="J67" s="156"/>
      <c r="K67" s="156"/>
      <c r="L67" s="318"/>
      <c r="M67" s="319"/>
      <c r="N67" s="156"/>
      <c r="O67" s="156"/>
      <c r="P67" s="156"/>
      <c r="Q67" s="439"/>
      <c r="R67" s="87"/>
      <c r="S67" s="87"/>
      <c r="T67" s="87"/>
    </row>
    <row r="68" spans="1:20" ht="15.75" customHeight="1">
      <c r="A68" s="152">
        <v>3</v>
      </c>
      <c r="B68" s="153" t="s">
        <v>337</v>
      </c>
      <c r="C68" s="154">
        <v>4902555</v>
      </c>
      <c r="D68" s="325" t="s">
        <v>12</v>
      </c>
      <c r="E68" s="306" t="s">
        <v>321</v>
      </c>
      <c r="F68" s="159">
        <v>-75</v>
      </c>
      <c r="G68" s="318">
        <v>10737</v>
      </c>
      <c r="H68" s="319">
        <v>10737</v>
      </c>
      <c r="I68" s="319">
        <f>G68-H68</f>
        <v>0</v>
      </c>
      <c r="J68" s="319">
        <f>$F68*I68</f>
        <v>0</v>
      </c>
      <c r="K68" s="319">
        <f>J68/1000000</f>
        <v>0</v>
      </c>
      <c r="L68" s="318">
        <v>26660</v>
      </c>
      <c r="M68" s="319">
        <v>26182</v>
      </c>
      <c r="N68" s="319">
        <f>L68-M68</f>
        <v>478</v>
      </c>
      <c r="O68" s="319">
        <f>$F68*N68</f>
        <v>-35850</v>
      </c>
      <c r="P68" s="320">
        <f>O68/1000000</f>
        <v>-0.03585</v>
      </c>
      <c r="Q68" s="439" t="s">
        <v>487</v>
      </c>
      <c r="R68" s="87"/>
      <c r="S68" s="87"/>
      <c r="T68" s="87"/>
    </row>
    <row r="69" spans="1:20" ht="15.75" customHeight="1">
      <c r="A69" s="152"/>
      <c r="B69" s="153"/>
      <c r="C69" s="154"/>
      <c r="D69" s="325"/>
      <c r="E69" s="306"/>
      <c r="F69" s="159"/>
      <c r="G69" s="318"/>
      <c r="H69" s="319"/>
      <c r="I69" s="319"/>
      <c r="J69" s="319"/>
      <c r="K69" s="319">
        <v>0</v>
      </c>
      <c r="L69" s="318"/>
      <c r="M69" s="319"/>
      <c r="N69" s="319"/>
      <c r="O69" s="319"/>
      <c r="P69" s="320">
        <v>-0.013968</v>
      </c>
      <c r="Q69" s="439" t="s">
        <v>483</v>
      </c>
      <c r="R69" s="87"/>
      <c r="S69" s="87"/>
      <c r="T69" s="87"/>
    </row>
    <row r="70" spans="1:20" ht="15.75" customHeight="1">
      <c r="A70" s="152"/>
      <c r="B70" s="153"/>
      <c r="C70" s="154">
        <v>4865073</v>
      </c>
      <c r="D70" s="325" t="s">
        <v>12</v>
      </c>
      <c r="E70" s="306" t="s">
        <v>321</v>
      </c>
      <c r="F70" s="159">
        <v>-100</v>
      </c>
      <c r="G70" s="318">
        <v>0</v>
      </c>
      <c r="H70" s="319">
        <v>0</v>
      </c>
      <c r="I70" s="319">
        <f>G70-H70</f>
        <v>0</v>
      </c>
      <c r="J70" s="319">
        <f>$F70*I70</f>
        <v>0</v>
      </c>
      <c r="K70" s="319">
        <f>J70/1000000</f>
        <v>0</v>
      </c>
      <c r="L70" s="318">
        <v>124</v>
      </c>
      <c r="M70" s="319">
        <v>0</v>
      </c>
      <c r="N70" s="319">
        <f>L70-M70</f>
        <v>124</v>
      </c>
      <c r="O70" s="319">
        <f>$F70*N70</f>
        <v>-12400</v>
      </c>
      <c r="P70" s="320">
        <f>O70/1000000</f>
        <v>-0.0124</v>
      </c>
      <c r="Q70" s="439" t="s">
        <v>479</v>
      </c>
      <c r="R70" s="87"/>
      <c r="S70" s="87"/>
      <c r="T70" s="87"/>
    </row>
    <row r="71" spans="1:23" s="458" customFormat="1" ht="15.75" customHeight="1" thickBot="1">
      <c r="A71" s="152">
        <v>4</v>
      </c>
      <c r="B71" s="153" t="s">
        <v>338</v>
      </c>
      <c r="C71" s="154">
        <v>4902581</v>
      </c>
      <c r="D71" s="325" t="s">
        <v>12</v>
      </c>
      <c r="E71" s="306" t="s">
        <v>321</v>
      </c>
      <c r="F71" s="159">
        <v>-100</v>
      </c>
      <c r="G71" s="318">
        <v>5406</v>
      </c>
      <c r="H71" s="319">
        <v>5406</v>
      </c>
      <c r="I71" s="319">
        <f>G71-H71</f>
        <v>0</v>
      </c>
      <c r="J71" s="319">
        <f>$F71*I71</f>
        <v>0</v>
      </c>
      <c r="K71" s="319">
        <f>J71/1000000</f>
        <v>0</v>
      </c>
      <c r="L71" s="318">
        <v>19930</v>
      </c>
      <c r="M71" s="319">
        <v>19930</v>
      </c>
      <c r="N71" s="319">
        <f>L71-M71</f>
        <v>0</v>
      </c>
      <c r="O71" s="319">
        <f>$F71*N71</f>
        <v>0</v>
      </c>
      <c r="P71" s="320">
        <f>O71/1000000</f>
        <v>0</v>
      </c>
      <c r="Q71" s="429"/>
      <c r="R71" s="248"/>
      <c r="S71" s="248"/>
      <c r="T71" s="248"/>
      <c r="U71" s="461"/>
      <c r="V71" s="461"/>
      <c r="W71" s="461"/>
    </row>
    <row r="72" spans="1:20" s="458" customFormat="1" ht="15.75" customHeight="1" thickTop="1">
      <c r="A72" s="158"/>
      <c r="B72" s="153"/>
      <c r="C72" s="154"/>
      <c r="D72" s="325"/>
      <c r="E72" s="306"/>
      <c r="F72" s="154"/>
      <c r="G72" s="318"/>
      <c r="H72" s="319"/>
      <c r="I72" s="319"/>
      <c r="J72" s="319"/>
      <c r="K72" s="319">
        <v>0</v>
      </c>
      <c r="L72" s="318"/>
      <c r="M72" s="319"/>
      <c r="N72" s="319"/>
      <c r="O72" s="319"/>
      <c r="P72" s="320">
        <v>-0.0321</v>
      </c>
      <c r="Q72" s="439" t="s">
        <v>483</v>
      </c>
      <c r="R72" s="91"/>
      <c r="S72" s="91"/>
      <c r="T72" s="91"/>
    </row>
    <row r="73" spans="1:20" ht="15.75" customHeight="1">
      <c r="A73" s="475"/>
      <c r="B73" s="475"/>
      <c r="C73" s="154">
        <v>4865078</v>
      </c>
      <c r="D73" s="325" t="s">
        <v>12</v>
      </c>
      <c r="E73" s="306" t="s">
        <v>321</v>
      </c>
      <c r="F73" s="823">
        <v>-100</v>
      </c>
      <c r="G73" s="318">
        <v>0</v>
      </c>
      <c r="H73" s="319">
        <v>0</v>
      </c>
      <c r="I73" s="319">
        <f>G73-H73</f>
        <v>0</v>
      </c>
      <c r="J73" s="319">
        <f>$F73*I73</f>
        <v>0</v>
      </c>
      <c r="K73" s="319">
        <f>J73/1000000</f>
        <v>0</v>
      </c>
      <c r="L73" s="318">
        <v>517</v>
      </c>
      <c r="M73" s="319">
        <v>0</v>
      </c>
      <c r="N73" s="319">
        <f>L73-M73</f>
        <v>517</v>
      </c>
      <c r="O73" s="319">
        <f>$F73*N73</f>
        <v>-51700</v>
      </c>
      <c r="P73" s="320">
        <f>O73/1000000</f>
        <v>-0.0517</v>
      </c>
      <c r="Q73" s="429" t="s">
        <v>478</v>
      </c>
      <c r="R73" s="87"/>
      <c r="S73" s="87"/>
      <c r="T73" s="87"/>
    </row>
    <row r="74" spans="1:20" ht="15.75" customHeight="1" thickBot="1">
      <c r="A74" s="163"/>
      <c r="B74" s="423"/>
      <c r="C74" s="165"/>
      <c r="D74" s="733"/>
      <c r="E74" s="164"/>
      <c r="F74" s="171"/>
      <c r="G74" s="805"/>
      <c r="H74" s="806"/>
      <c r="I74" s="171"/>
      <c r="J74" s="171"/>
      <c r="K74" s="171"/>
      <c r="L74" s="805"/>
      <c r="M74" s="806"/>
      <c r="N74" s="171"/>
      <c r="O74" s="171"/>
      <c r="P74" s="171"/>
      <c r="Q74" s="734"/>
      <c r="R74" s="87"/>
      <c r="S74" s="87"/>
      <c r="T74" s="87"/>
    </row>
    <row r="75" spans="1:16" ht="25.5" customHeight="1" thickTop="1">
      <c r="A75" s="169" t="s">
        <v>313</v>
      </c>
      <c r="B75" s="466"/>
      <c r="C75" s="74"/>
      <c r="D75" s="466"/>
      <c r="E75" s="466"/>
      <c r="F75" s="466"/>
      <c r="G75" s="466"/>
      <c r="H75" s="466"/>
      <c r="I75" s="466"/>
      <c r="J75" s="466"/>
      <c r="K75" s="580">
        <f>SUM(K9:K60)+SUM(K65:K74)-K32</f>
        <v>-0.5613996900000003</v>
      </c>
      <c r="L75" s="581"/>
      <c r="M75" s="581"/>
      <c r="N75" s="581"/>
      <c r="O75" s="581"/>
      <c r="P75" s="580">
        <f>SUM(P9:P60)+SUM(P65:P74)-P32</f>
        <v>2.0318520799999997</v>
      </c>
    </row>
    <row r="76" spans="1:16" ht="12.75">
      <c r="A76" s="466"/>
      <c r="B76" s="466"/>
      <c r="C76" s="466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</row>
    <row r="77" spans="1:16" ht="9.75" customHeight="1">
      <c r="A77" s="466"/>
      <c r="B77" s="466"/>
      <c r="C77" s="466"/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466"/>
      <c r="O77" s="466"/>
      <c r="P77" s="466"/>
    </row>
    <row r="78" spans="1:16" ht="12.75" hidden="1">
      <c r="A78" s="466"/>
      <c r="B78" s="466"/>
      <c r="C78" s="466"/>
      <c r="D78" s="466"/>
      <c r="E78" s="466"/>
      <c r="F78" s="466"/>
      <c r="G78" s="466"/>
      <c r="H78" s="466"/>
      <c r="I78" s="466"/>
      <c r="J78" s="466"/>
      <c r="K78" s="466"/>
      <c r="L78" s="466"/>
      <c r="M78" s="466"/>
      <c r="N78" s="466"/>
      <c r="O78" s="466"/>
      <c r="P78" s="466"/>
    </row>
    <row r="79" spans="1:16" ht="23.25" customHeight="1" thickBot="1">
      <c r="A79" s="466"/>
      <c r="B79" s="466"/>
      <c r="C79" s="582"/>
      <c r="D79" s="466"/>
      <c r="E79" s="466"/>
      <c r="F79" s="466"/>
      <c r="G79" s="466"/>
      <c r="H79" s="466"/>
      <c r="I79" s="466"/>
      <c r="J79" s="583"/>
      <c r="K79" s="528" t="s">
        <v>314</v>
      </c>
      <c r="L79" s="466"/>
      <c r="M79" s="466"/>
      <c r="N79" s="466"/>
      <c r="O79" s="466"/>
      <c r="P79" s="528" t="s">
        <v>315</v>
      </c>
    </row>
    <row r="80" spans="1:17" ht="20.25">
      <c r="A80" s="584"/>
      <c r="B80" s="585"/>
      <c r="C80" s="169"/>
      <c r="D80" s="516"/>
      <c r="E80" s="516"/>
      <c r="F80" s="516"/>
      <c r="G80" s="516"/>
      <c r="H80" s="516"/>
      <c r="I80" s="516"/>
      <c r="J80" s="586"/>
      <c r="K80" s="585"/>
      <c r="L80" s="585"/>
      <c r="M80" s="585"/>
      <c r="N80" s="585"/>
      <c r="O80" s="585"/>
      <c r="P80" s="585"/>
      <c r="Q80" s="517"/>
    </row>
    <row r="81" spans="1:17" ht="20.25">
      <c r="A81" s="234"/>
      <c r="B81" s="169" t="s">
        <v>311</v>
      </c>
      <c r="C81" s="169"/>
      <c r="D81" s="587"/>
      <c r="E81" s="587"/>
      <c r="F81" s="587"/>
      <c r="G81" s="587"/>
      <c r="H81" s="587"/>
      <c r="I81" s="587"/>
      <c r="J81" s="587"/>
      <c r="K81" s="588">
        <f>K75</f>
        <v>-0.5613996900000003</v>
      </c>
      <c r="L81" s="589"/>
      <c r="M81" s="589"/>
      <c r="N81" s="589"/>
      <c r="O81" s="589"/>
      <c r="P81" s="588">
        <f>P75</f>
        <v>2.0318520799999997</v>
      </c>
      <c r="Q81" s="518"/>
    </row>
    <row r="82" spans="1:17" ht="20.25">
      <c r="A82" s="234"/>
      <c r="B82" s="169"/>
      <c r="C82" s="169"/>
      <c r="D82" s="587"/>
      <c r="E82" s="587"/>
      <c r="F82" s="587"/>
      <c r="G82" s="587"/>
      <c r="H82" s="587"/>
      <c r="I82" s="590"/>
      <c r="J82" s="55"/>
      <c r="K82" s="575"/>
      <c r="L82" s="575"/>
      <c r="M82" s="575"/>
      <c r="N82" s="575"/>
      <c r="O82" s="575"/>
      <c r="P82" s="575"/>
      <c r="Q82" s="518"/>
    </row>
    <row r="83" spans="1:17" ht="20.25">
      <c r="A83" s="234"/>
      <c r="B83" s="169" t="s">
        <v>304</v>
      </c>
      <c r="C83" s="169"/>
      <c r="D83" s="587"/>
      <c r="E83" s="587"/>
      <c r="F83" s="587"/>
      <c r="G83" s="587"/>
      <c r="H83" s="587"/>
      <c r="I83" s="587"/>
      <c r="J83" s="587"/>
      <c r="K83" s="588">
        <f>'STEPPED UP GENCO'!K44</f>
        <v>-0.43807168780037004</v>
      </c>
      <c r="L83" s="588"/>
      <c r="M83" s="588"/>
      <c r="N83" s="588"/>
      <c r="O83" s="588"/>
      <c r="P83" s="588">
        <f>'STEPPED UP GENCO'!P44</f>
        <v>0.0020634320000000005</v>
      </c>
      <c r="Q83" s="518"/>
    </row>
    <row r="84" spans="1:17" ht="20.25">
      <c r="A84" s="234"/>
      <c r="B84" s="169"/>
      <c r="C84" s="169"/>
      <c r="D84" s="591"/>
      <c r="E84" s="591"/>
      <c r="F84" s="591"/>
      <c r="G84" s="591"/>
      <c r="H84" s="591"/>
      <c r="I84" s="592"/>
      <c r="J84" s="593"/>
      <c r="K84" s="458"/>
      <c r="L84" s="458"/>
      <c r="M84" s="458"/>
      <c r="N84" s="458"/>
      <c r="O84" s="458"/>
      <c r="P84" s="458"/>
      <c r="Q84" s="518"/>
    </row>
    <row r="85" spans="1:17" ht="20.25">
      <c r="A85" s="234"/>
      <c r="B85" s="169" t="s">
        <v>312</v>
      </c>
      <c r="C85" s="169"/>
      <c r="D85" s="458"/>
      <c r="E85" s="458"/>
      <c r="F85" s="458"/>
      <c r="G85" s="458"/>
      <c r="H85" s="458"/>
      <c r="I85" s="458"/>
      <c r="J85" s="458"/>
      <c r="K85" s="277">
        <f>SUM(K81:K84)</f>
        <v>-0.9994713778003703</v>
      </c>
      <c r="L85" s="458"/>
      <c r="M85" s="458"/>
      <c r="N85" s="458"/>
      <c r="O85" s="458"/>
      <c r="P85" s="594">
        <f>SUM(P81:P84)</f>
        <v>2.0339155119999996</v>
      </c>
      <c r="Q85" s="518"/>
    </row>
    <row r="86" spans="1:17" ht="20.25">
      <c r="A86" s="542"/>
      <c r="B86" s="458"/>
      <c r="C86" s="169"/>
      <c r="D86" s="458"/>
      <c r="E86" s="458"/>
      <c r="F86" s="458"/>
      <c r="G86" s="458"/>
      <c r="H86" s="458"/>
      <c r="I86" s="458"/>
      <c r="J86" s="458"/>
      <c r="K86" s="458"/>
      <c r="L86" s="458"/>
      <c r="M86" s="458"/>
      <c r="N86" s="458"/>
      <c r="O86" s="458"/>
      <c r="P86" s="458"/>
      <c r="Q86" s="518"/>
    </row>
    <row r="87" spans="1:17" ht="13.5" thickBot="1">
      <c r="A87" s="543"/>
      <c r="B87" s="519"/>
      <c r="C87" s="519"/>
      <c r="D87" s="519"/>
      <c r="E87" s="519"/>
      <c r="F87" s="519"/>
      <c r="G87" s="519"/>
      <c r="H87" s="519"/>
      <c r="I87" s="519"/>
      <c r="J87" s="519"/>
      <c r="K87" s="519"/>
      <c r="L87" s="519"/>
      <c r="M87" s="519"/>
      <c r="N87" s="519"/>
      <c r="O87" s="519"/>
      <c r="P87" s="519"/>
      <c r="Q87" s="520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6"/>
  <sheetViews>
    <sheetView view="pageBreakPreview" zoomScale="70" zoomScaleNormal="70" zoomScaleSheetLayoutView="70" zoomScalePageLayoutView="0" workbookViewId="0" topLeftCell="C19">
      <selection activeCell="Q14" sqref="Q14"/>
    </sheetView>
  </sheetViews>
  <sheetFormatPr defaultColWidth="9.140625" defaultRowHeight="12.75"/>
  <cols>
    <col min="1" max="1" width="4.7109375" style="425" customWidth="1"/>
    <col min="2" max="2" width="26.7109375" style="425" customWidth="1"/>
    <col min="3" max="3" width="18.57421875" style="425" customWidth="1"/>
    <col min="4" max="4" width="12.8515625" style="425" customWidth="1"/>
    <col min="5" max="5" width="22.140625" style="425" customWidth="1"/>
    <col min="6" max="6" width="14.421875" style="425" customWidth="1"/>
    <col min="7" max="7" width="15.57421875" style="425" customWidth="1"/>
    <col min="8" max="8" width="15.28125" style="425" customWidth="1"/>
    <col min="9" max="9" width="15.00390625" style="425" customWidth="1"/>
    <col min="10" max="10" width="16.7109375" style="425" customWidth="1"/>
    <col min="11" max="11" width="16.57421875" style="425" customWidth="1"/>
    <col min="12" max="12" width="17.140625" style="425" customWidth="1"/>
    <col min="13" max="13" width="14.7109375" style="425" customWidth="1"/>
    <col min="14" max="14" width="15.7109375" style="425" customWidth="1"/>
    <col min="15" max="15" width="18.28125" style="425" customWidth="1"/>
    <col min="16" max="16" width="17.140625" style="425" customWidth="1"/>
    <col min="17" max="17" width="22.00390625" style="425" customWidth="1"/>
    <col min="18" max="16384" width="9.140625" style="425" customWidth="1"/>
  </cols>
  <sheetData>
    <row r="1" ht="26.25" customHeight="1">
      <c r="A1" s="1" t="s">
        <v>214</v>
      </c>
    </row>
    <row r="2" spans="1:17" ht="23.25" customHeight="1">
      <c r="A2" s="2" t="s">
        <v>215</v>
      </c>
      <c r="P2" s="595" t="str">
        <f>NDPL!Q1</f>
        <v>MAY-2022</v>
      </c>
      <c r="Q2" s="595"/>
    </row>
    <row r="3" ht="23.25">
      <c r="A3" s="175" t="s">
        <v>195</v>
      </c>
    </row>
    <row r="4" spans="1:16" ht="24" thickBot="1">
      <c r="A4" s="3"/>
      <c r="G4" s="458"/>
      <c r="H4" s="458"/>
      <c r="I4" s="44" t="s">
        <v>370</v>
      </c>
      <c r="J4" s="458"/>
      <c r="K4" s="458"/>
      <c r="L4" s="458"/>
      <c r="M4" s="458"/>
      <c r="N4" s="44" t="s">
        <v>371</v>
      </c>
      <c r="O4" s="458"/>
      <c r="P4" s="458"/>
    </row>
    <row r="5" spans="1:17" ht="51.75" customHeight="1" thickBot="1" thickTop="1">
      <c r="A5" s="476" t="s">
        <v>8</v>
      </c>
      <c r="B5" s="477" t="s">
        <v>9</v>
      </c>
      <c r="C5" s="478" t="s">
        <v>1</v>
      </c>
      <c r="D5" s="478" t="s">
        <v>2</v>
      </c>
      <c r="E5" s="478" t="s">
        <v>3</v>
      </c>
      <c r="F5" s="478" t="s">
        <v>10</v>
      </c>
      <c r="G5" s="476" t="str">
        <f>NDPL!G5</f>
        <v>FINAL READING 31/05/2022</v>
      </c>
      <c r="H5" s="478" t="str">
        <f>NDPL!H5</f>
        <v>INTIAL READING 01/05/2022</v>
      </c>
      <c r="I5" s="478" t="s">
        <v>4</v>
      </c>
      <c r="J5" s="478" t="s">
        <v>5</v>
      </c>
      <c r="K5" s="478" t="s">
        <v>6</v>
      </c>
      <c r="L5" s="476" t="str">
        <f>NDPL!G5</f>
        <v>FINAL READING 31/05/2022</v>
      </c>
      <c r="M5" s="478" t="str">
        <f>NDPL!H5</f>
        <v>INTIAL READING 01/05/2022</v>
      </c>
      <c r="N5" s="478" t="s">
        <v>4</v>
      </c>
      <c r="O5" s="478" t="s">
        <v>5</v>
      </c>
      <c r="P5" s="478" t="s">
        <v>6</v>
      </c>
      <c r="Q5" s="479" t="s">
        <v>284</v>
      </c>
    </row>
    <row r="6" ht="14.25" thickBot="1" thickTop="1"/>
    <row r="7" spans="1:17" ht="24" customHeight="1" thickTop="1">
      <c r="A7" s="389" t="s">
        <v>209</v>
      </c>
      <c r="B7" s="56"/>
      <c r="C7" s="57"/>
      <c r="D7" s="57"/>
      <c r="E7" s="57"/>
      <c r="F7" s="57"/>
      <c r="G7" s="574"/>
      <c r="H7" s="572"/>
      <c r="I7" s="572"/>
      <c r="J7" s="572"/>
      <c r="K7" s="596"/>
      <c r="L7" s="597"/>
      <c r="M7" s="468"/>
      <c r="N7" s="572"/>
      <c r="O7" s="572"/>
      <c r="P7" s="598"/>
      <c r="Q7" s="505"/>
    </row>
    <row r="8" spans="1:17" ht="24" customHeight="1">
      <c r="A8" s="599" t="s">
        <v>196</v>
      </c>
      <c r="B8" s="84"/>
      <c r="C8" s="84"/>
      <c r="D8" s="84"/>
      <c r="E8" s="84"/>
      <c r="F8" s="84"/>
      <c r="G8" s="98"/>
      <c r="H8" s="575"/>
      <c r="I8" s="374"/>
      <c r="J8" s="374"/>
      <c r="K8" s="600"/>
      <c r="L8" s="375"/>
      <c r="M8" s="374"/>
      <c r="N8" s="374"/>
      <c r="O8" s="374"/>
      <c r="P8" s="601"/>
      <c r="Q8" s="429"/>
    </row>
    <row r="9" spans="1:17" ht="24" customHeight="1">
      <c r="A9" s="602" t="s">
        <v>197</v>
      </c>
      <c r="B9" s="84"/>
      <c r="C9" s="84"/>
      <c r="D9" s="84"/>
      <c r="E9" s="84"/>
      <c r="F9" s="84"/>
      <c r="G9" s="98"/>
      <c r="H9" s="575"/>
      <c r="I9" s="374"/>
      <c r="J9" s="374"/>
      <c r="K9" s="600"/>
      <c r="L9" s="375"/>
      <c r="M9" s="374"/>
      <c r="N9" s="374"/>
      <c r="O9" s="374"/>
      <c r="P9" s="601"/>
      <c r="Q9" s="429"/>
    </row>
    <row r="10" spans="1:17" ht="24" customHeight="1">
      <c r="A10" s="254">
        <v>1</v>
      </c>
      <c r="B10" s="256" t="s">
        <v>211</v>
      </c>
      <c r="C10" s="388">
        <v>5128430</v>
      </c>
      <c r="D10" s="258" t="s">
        <v>12</v>
      </c>
      <c r="E10" s="257" t="s">
        <v>321</v>
      </c>
      <c r="F10" s="258">
        <v>200</v>
      </c>
      <c r="G10" s="318">
        <v>4287</v>
      </c>
      <c r="H10" s="319">
        <v>4287</v>
      </c>
      <c r="I10" s="301">
        <f>G10-H10</f>
        <v>0</v>
      </c>
      <c r="J10" s="301">
        <f>$F10*I10</f>
        <v>0</v>
      </c>
      <c r="K10" s="301">
        <f>J10/1000000</f>
        <v>0</v>
      </c>
      <c r="L10" s="318">
        <v>78470</v>
      </c>
      <c r="M10" s="319">
        <v>78079</v>
      </c>
      <c r="N10" s="301">
        <f>L10-M10</f>
        <v>391</v>
      </c>
      <c r="O10" s="301">
        <f>$F10*N10</f>
        <v>78200</v>
      </c>
      <c r="P10" s="301">
        <f>O10/1000000</f>
        <v>0.0782</v>
      </c>
      <c r="Q10" s="429"/>
    </row>
    <row r="11" spans="1:17" ht="24" customHeight="1">
      <c r="A11" s="254">
        <v>2</v>
      </c>
      <c r="B11" s="256" t="s">
        <v>212</v>
      </c>
      <c r="C11" s="388">
        <v>4864819</v>
      </c>
      <c r="D11" s="258" t="s">
        <v>12</v>
      </c>
      <c r="E11" s="257" t="s">
        <v>321</v>
      </c>
      <c r="F11" s="258">
        <v>160</v>
      </c>
      <c r="G11" s="318">
        <v>999895</v>
      </c>
      <c r="H11" s="319">
        <v>999875</v>
      </c>
      <c r="I11" s="301">
        <f aca="true" t="shared" si="0" ref="I11:I31">G11-H11</f>
        <v>20</v>
      </c>
      <c r="J11" s="301">
        <f aca="true" t="shared" si="1" ref="J11:J31">$F11*I11</f>
        <v>3200</v>
      </c>
      <c r="K11" s="301">
        <f aca="true" t="shared" si="2" ref="K11:K31">J11/1000000</f>
        <v>0.0032</v>
      </c>
      <c r="L11" s="318">
        <v>31591</v>
      </c>
      <c r="M11" s="319">
        <v>30950</v>
      </c>
      <c r="N11" s="301">
        <f aca="true" t="shared" si="3" ref="N11:N31">L11-M11</f>
        <v>641</v>
      </c>
      <c r="O11" s="301">
        <f aca="true" t="shared" si="4" ref="O11:O31">$F11*N11</f>
        <v>102560</v>
      </c>
      <c r="P11" s="301">
        <f aca="true" t="shared" si="5" ref="P11:P31">O11/1000000</f>
        <v>0.10256</v>
      </c>
      <c r="Q11" s="429"/>
    </row>
    <row r="12" spans="1:17" ht="24" customHeight="1">
      <c r="A12" s="254">
        <v>3</v>
      </c>
      <c r="B12" s="256" t="s">
        <v>198</v>
      </c>
      <c r="C12" s="388">
        <v>4864846</v>
      </c>
      <c r="D12" s="258" t="s">
        <v>12</v>
      </c>
      <c r="E12" s="257" t="s">
        <v>321</v>
      </c>
      <c r="F12" s="258">
        <v>1000</v>
      </c>
      <c r="G12" s="318">
        <v>4590</v>
      </c>
      <c r="H12" s="319">
        <v>4588</v>
      </c>
      <c r="I12" s="301">
        <f t="shared" si="0"/>
        <v>2</v>
      </c>
      <c r="J12" s="301">
        <f t="shared" si="1"/>
        <v>2000</v>
      </c>
      <c r="K12" s="301">
        <f t="shared" si="2"/>
        <v>0.002</v>
      </c>
      <c r="L12" s="318">
        <v>59405</v>
      </c>
      <c r="M12" s="319">
        <v>59246</v>
      </c>
      <c r="N12" s="301">
        <f t="shared" si="3"/>
        <v>159</v>
      </c>
      <c r="O12" s="301">
        <f t="shared" si="4"/>
        <v>159000</v>
      </c>
      <c r="P12" s="301">
        <f t="shared" si="5"/>
        <v>0.159</v>
      </c>
      <c r="Q12" s="429" t="s">
        <v>482</v>
      </c>
    </row>
    <row r="13" spans="1:17" ht="24" customHeight="1">
      <c r="A13" s="254"/>
      <c r="B13" s="256"/>
      <c r="C13" s="388">
        <v>4902507</v>
      </c>
      <c r="D13" s="258" t="s">
        <v>12</v>
      </c>
      <c r="E13" s="257" t="s">
        <v>321</v>
      </c>
      <c r="F13" s="258">
        <v>1333.33</v>
      </c>
      <c r="G13" s="318">
        <v>414</v>
      </c>
      <c r="H13" s="319">
        <v>414</v>
      </c>
      <c r="I13" s="301">
        <f>G13-H13</f>
        <v>0</v>
      </c>
      <c r="J13" s="301">
        <f>$F13*I13</f>
        <v>0</v>
      </c>
      <c r="K13" s="301">
        <f>J13/1000000</f>
        <v>0</v>
      </c>
      <c r="L13" s="318">
        <v>7269</v>
      </c>
      <c r="M13" s="319">
        <v>7205</v>
      </c>
      <c r="N13" s="301">
        <f>L13-M13</f>
        <v>64</v>
      </c>
      <c r="O13" s="301">
        <f>$F13*N13</f>
        <v>85333.12</v>
      </c>
      <c r="P13" s="301">
        <f>O13/1000000</f>
        <v>0.08533312</v>
      </c>
      <c r="Q13" s="429" t="s">
        <v>491</v>
      </c>
    </row>
    <row r="14" spans="1:17" ht="24" customHeight="1">
      <c r="A14" s="254">
        <v>4</v>
      </c>
      <c r="B14" s="256" t="s">
        <v>199</v>
      </c>
      <c r="C14" s="388">
        <v>4864918</v>
      </c>
      <c r="D14" s="258" t="s">
        <v>12</v>
      </c>
      <c r="E14" s="257" t="s">
        <v>321</v>
      </c>
      <c r="F14" s="258">
        <v>400</v>
      </c>
      <c r="G14" s="318">
        <v>999886</v>
      </c>
      <c r="H14" s="319">
        <v>999886</v>
      </c>
      <c r="I14" s="301">
        <f t="shared" si="0"/>
        <v>0</v>
      </c>
      <c r="J14" s="301">
        <f t="shared" si="1"/>
        <v>0</v>
      </c>
      <c r="K14" s="301">
        <f t="shared" si="2"/>
        <v>0</v>
      </c>
      <c r="L14" s="318">
        <v>19395</v>
      </c>
      <c r="M14" s="319">
        <v>19416</v>
      </c>
      <c r="N14" s="301">
        <f t="shared" si="3"/>
        <v>-21</v>
      </c>
      <c r="O14" s="301">
        <f t="shared" si="4"/>
        <v>-8400</v>
      </c>
      <c r="P14" s="301">
        <f t="shared" si="5"/>
        <v>-0.0084</v>
      </c>
      <c r="Q14" s="429"/>
    </row>
    <row r="15" spans="1:17" ht="24" customHeight="1">
      <c r="A15" s="254">
        <v>5</v>
      </c>
      <c r="B15" s="256" t="s">
        <v>379</v>
      </c>
      <c r="C15" s="388">
        <v>4864894</v>
      </c>
      <c r="D15" s="258" t="s">
        <v>12</v>
      </c>
      <c r="E15" s="257" t="s">
        <v>321</v>
      </c>
      <c r="F15" s="258">
        <v>800</v>
      </c>
      <c r="G15" s="318">
        <v>999477</v>
      </c>
      <c r="H15" s="319">
        <v>999481</v>
      </c>
      <c r="I15" s="301">
        <f t="shared" si="0"/>
        <v>-4</v>
      </c>
      <c r="J15" s="301">
        <f t="shared" si="1"/>
        <v>-3200</v>
      </c>
      <c r="K15" s="301">
        <f t="shared" si="2"/>
        <v>-0.0032</v>
      </c>
      <c r="L15" s="318">
        <v>775</v>
      </c>
      <c r="M15" s="319">
        <v>793</v>
      </c>
      <c r="N15" s="301">
        <f t="shared" si="3"/>
        <v>-18</v>
      </c>
      <c r="O15" s="301">
        <f t="shared" si="4"/>
        <v>-14400</v>
      </c>
      <c r="P15" s="301">
        <f t="shared" si="5"/>
        <v>-0.0144</v>
      </c>
      <c r="Q15" s="429"/>
    </row>
    <row r="16" spans="1:17" ht="24" customHeight="1">
      <c r="A16" s="254">
        <v>6</v>
      </c>
      <c r="B16" s="256" t="s">
        <v>378</v>
      </c>
      <c r="C16" s="388">
        <v>5128425</v>
      </c>
      <c r="D16" s="258" t="s">
        <v>12</v>
      </c>
      <c r="E16" s="257" t="s">
        <v>321</v>
      </c>
      <c r="F16" s="258">
        <v>400</v>
      </c>
      <c r="G16" s="318">
        <v>2696</v>
      </c>
      <c r="H16" s="319">
        <v>2673</v>
      </c>
      <c r="I16" s="301">
        <f t="shared" si="0"/>
        <v>23</v>
      </c>
      <c r="J16" s="301">
        <f t="shared" si="1"/>
        <v>9200</v>
      </c>
      <c r="K16" s="301">
        <f t="shared" si="2"/>
        <v>0.0092</v>
      </c>
      <c r="L16" s="318">
        <v>6227</v>
      </c>
      <c r="M16" s="319">
        <v>6046</v>
      </c>
      <c r="N16" s="301">
        <f t="shared" si="3"/>
        <v>181</v>
      </c>
      <c r="O16" s="301">
        <f t="shared" si="4"/>
        <v>72400</v>
      </c>
      <c r="P16" s="301">
        <f t="shared" si="5"/>
        <v>0.0724</v>
      </c>
      <c r="Q16" s="429"/>
    </row>
    <row r="17" spans="1:17" ht="24" customHeight="1">
      <c r="A17" s="603" t="s">
        <v>200</v>
      </c>
      <c r="B17" s="256"/>
      <c r="C17" s="388"/>
      <c r="D17" s="258"/>
      <c r="E17" s="256"/>
      <c r="F17" s="258"/>
      <c r="G17" s="318"/>
      <c r="H17" s="319"/>
      <c r="I17" s="301"/>
      <c r="J17" s="301"/>
      <c r="K17" s="301"/>
      <c r="L17" s="318"/>
      <c r="M17" s="319"/>
      <c r="N17" s="301"/>
      <c r="O17" s="301"/>
      <c r="P17" s="301"/>
      <c r="Q17" s="429"/>
    </row>
    <row r="18" spans="1:17" ht="24" customHeight="1">
      <c r="A18" s="254">
        <v>7</v>
      </c>
      <c r="B18" s="256" t="s">
        <v>213</v>
      </c>
      <c r="C18" s="388">
        <v>4865164</v>
      </c>
      <c r="D18" s="258" t="s">
        <v>12</v>
      </c>
      <c r="E18" s="257" t="s">
        <v>321</v>
      </c>
      <c r="F18" s="258">
        <v>666.667</v>
      </c>
      <c r="G18" s="318">
        <v>0</v>
      </c>
      <c r="H18" s="319">
        <v>0</v>
      </c>
      <c r="I18" s="301">
        <f>G18-H18</f>
        <v>0</v>
      </c>
      <c r="J18" s="301">
        <f>$F18*I18</f>
        <v>0</v>
      </c>
      <c r="K18" s="301">
        <f>J18/1000000</f>
        <v>0</v>
      </c>
      <c r="L18" s="318">
        <v>0</v>
      </c>
      <c r="M18" s="319">
        <v>0</v>
      </c>
      <c r="N18" s="301">
        <f>L18-M18</f>
        <v>0</v>
      </c>
      <c r="O18" s="301">
        <f>$F18*N18</f>
        <v>0</v>
      </c>
      <c r="P18" s="301">
        <f>O18/1000000</f>
        <v>0</v>
      </c>
      <c r="Q18" s="429"/>
    </row>
    <row r="19" spans="1:17" ht="24" customHeight="1">
      <c r="A19" s="254">
        <v>8</v>
      </c>
      <c r="B19" s="256" t="s">
        <v>212</v>
      </c>
      <c r="C19" s="388">
        <v>4864845</v>
      </c>
      <c r="D19" s="258" t="s">
        <v>12</v>
      </c>
      <c r="E19" s="257" t="s">
        <v>321</v>
      </c>
      <c r="F19" s="258">
        <v>1000</v>
      </c>
      <c r="G19" s="318">
        <v>1272</v>
      </c>
      <c r="H19" s="319">
        <v>1270</v>
      </c>
      <c r="I19" s="301">
        <f t="shared" si="0"/>
        <v>2</v>
      </c>
      <c r="J19" s="301">
        <f t="shared" si="1"/>
        <v>2000</v>
      </c>
      <c r="K19" s="301">
        <f t="shared" si="2"/>
        <v>0.002</v>
      </c>
      <c r="L19" s="318">
        <v>999560</v>
      </c>
      <c r="M19" s="319">
        <v>999347</v>
      </c>
      <c r="N19" s="301">
        <f t="shared" si="3"/>
        <v>213</v>
      </c>
      <c r="O19" s="301">
        <f t="shared" si="4"/>
        <v>213000</v>
      </c>
      <c r="P19" s="301">
        <f t="shared" si="5"/>
        <v>0.213</v>
      </c>
      <c r="Q19" s="429"/>
    </row>
    <row r="20" spans="1:17" ht="24" customHeight="1">
      <c r="A20" s="254"/>
      <c r="B20" s="256"/>
      <c r="C20" s="388"/>
      <c r="D20" s="258"/>
      <c r="E20" s="257"/>
      <c r="F20" s="258"/>
      <c r="G20" s="318"/>
      <c r="H20" s="319"/>
      <c r="I20" s="301"/>
      <c r="J20" s="301"/>
      <c r="K20" s="301"/>
      <c r="L20" s="318"/>
      <c r="M20" s="319"/>
      <c r="N20" s="301"/>
      <c r="O20" s="301"/>
      <c r="P20" s="301"/>
      <c r="Q20" s="429"/>
    </row>
    <row r="21" spans="1:17" ht="24" customHeight="1">
      <c r="A21" s="255"/>
      <c r="B21" s="604" t="s">
        <v>208</v>
      </c>
      <c r="C21" s="605"/>
      <c r="D21" s="258"/>
      <c r="E21" s="256"/>
      <c r="F21" s="272"/>
      <c r="G21" s="318"/>
      <c r="H21" s="319"/>
      <c r="I21" s="301"/>
      <c r="J21" s="301"/>
      <c r="K21" s="551">
        <f>SUM(K10:K19)</f>
        <v>0.0132</v>
      </c>
      <c r="L21" s="318"/>
      <c r="M21" s="319"/>
      <c r="N21" s="301"/>
      <c r="O21" s="301"/>
      <c r="P21" s="551">
        <f>SUM(P10:P20)</f>
        <v>0.6876931199999999</v>
      </c>
      <c r="Q21" s="429"/>
    </row>
    <row r="22" spans="1:17" ht="24" customHeight="1">
      <c r="A22" s="255"/>
      <c r="B22" s="145"/>
      <c r="C22" s="605"/>
      <c r="D22" s="258"/>
      <c r="E22" s="256"/>
      <c r="F22" s="272"/>
      <c r="G22" s="318"/>
      <c r="H22" s="319"/>
      <c r="I22" s="301"/>
      <c r="J22" s="301"/>
      <c r="K22" s="301"/>
      <c r="L22" s="318"/>
      <c r="M22" s="319"/>
      <c r="N22" s="301"/>
      <c r="O22" s="301"/>
      <c r="P22" s="301"/>
      <c r="Q22" s="429"/>
    </row>
    <row r="23" spans="1:17" ht="24" customHeight="1">
      <c r="A23" s="603" t="s">
        <v>201</v>
      </c>
      <c r="B23" s="84"/>
      <c r="C23" s="607"/>
      <c r="D23" s="272"/>
      <c r="E23" s="84"/>
      <c r="F23" s="272"/>
      <c r="G23" s="318"/>
      <c r="H23" s="319"/>
      <c r="I23" s="301"/>
      <c r="J23" s="301"/>
      <c r="K23" s="301"/>
      <c r="L23" s="318"/>
      <c r="M23" s="319"/>
      <c r="N23" s="301"/>
      <c r="O23" s="301"/>
      <c r="P23" s="301"/>
      <c r="Q23" s="429"/>
    </row>
    <row r="24" spans="1:17" ht="24" customHeight="1">
      <c r="A24" s="255"/>
      <c r="B24" s="84"/>
      <c r="C24" s="607"/>
      <c r="D24" s="272"/>
      <c r="E24" s="84"/>
      <c r="F24" s="272"/>
      <c r="G24" s="318"/>
      <c r="H24" s="319"/>
      <c r="I24" s="301"/>
      <c r="J24" s="301"/>
      <c r="K24" s="301"/>
      <c r="L24" s="318"/>
      <c r="M24" s="319"/>
      <c r="N24" s="301"/>
      <c r="O24" s="301"/>
      <c r="P24" s="301"/>
      <c r="Q24" s="429"/>
    </row>
    <row r="25" spans="1:17" ht="24" customHeight="1">
      <c r="A25" s="254">
        <v>9</v>
      </c>
      <c r="B25" s="84" t="s">
        <v>202</v>
      </c>
      <c r="C25" s="388">
        <v>4865065</v>
      </c>
      <c r="D25" s="272" t="s">
        <v>12</v>
      </c>
      <c r="E25" s="257" t="s">
        <v>321</v>
      </c>
      <c r="F25" s="258">
        <v>100</v>
      </c>
      <c r="G25" s="318">
        <v>3437</v>
      </c>
      <c r="H25" s="319">
        <v>3437</v>
      </c>
      <c r="I25" s="301">
        <f t="shared" si="0"/>
        <v>0</v>
      </c>
      <c r="J25" s="301">
        <f t="shared" si="1"/>
        <v>0</v>
      </c>
      <c r="K25" s="301">
        <f t="shared" si="2"/>
        <v>0</v>
      </c>
      <c r="L25" s="318">
        <v>34489</v>
      </c>
      <c r="M25" s="319">
        <v>34489</v>
      </c>
      <c r="N25" s="301">
        <f t="shared" si="3"/>
        <v>0</v>
      </c>
      <c r="O25" s="301">
        <f t="shared" si="4"/>
        <v>0</v>
      </c>
      <c r="P25" s="301">
        <f t="shared" si="5"/>
        <v>0</v>
      </c>
      <c r="Q25" s="429"/>
    </row>
    <row r="26" spans="1:17" ht="24" customHeight="1">
      <c r="A26" s="254">
        <v>10</v>
      </c>
      <c r="B26" s="84" t="s">
        <v>203</v>
      </c>
      <c r="C26" s="388">
        <v>4902519</v>
      </c>
      <c r="D26" s="272" t="s">
        <v>12</v>
      </c>
      <c r="E26" s="257" t="s">
        <v>321</v>
      </c>
      <c r="F26" s="258">
        <v>37.5</v>
      </c>
      <c r="G26" s="318">
        <v>4047</v>
      </c>
      <c r="H26" s="319">
        <v>4040</v>
      </c>
      <c r="I26" s="301">
        <f>G26-H26</f>
        <v>7</v>
      </c>
      <c r="J26" s="301">
        <f>$F26*I26</f>
        <v>262.5</v>
      </c>
      <c r="K26" s="301">
        <f>J26/1000000</f>
        <v>0.0002625</v>
      </c>
      <c r="L26" s="318">
        <v>22293</v>
      </c>
      <c r="M26" s="319">
        <v>15647</v>
      </c>
      <c r="N26" s="301">
        <f>L26-M26</f>
        <v>6646</v>
      </c>
      <c r="O26" s="301">
        <f>$F26*N26</f>
        <v>249225</v>
      </c>
      <c r="P26" s="301">
        <f>O26/1000000</f>
        <v>0.249225</v>
      </c>
      <c r="Q26" s="429"/>
    </row>
    <row r="27" spans="1:17" ht="24" customHeight="1">
      <c r="A27" s="254">
        <v>11</v>
      </c>
      <c r="B27" s="84" t="s">
        <v>204</v>
      </c>
      <c r="C27" s="388">
        <v>4865067</v>
      </c>
      <c r="D27" s="272" t="s">
        <v>12</v>
      </c>
      <c r="E27" s="257" t="s">
        <v>321</v>
      </c>
      <c r="F27" s="258">
        <v>100</v>
      </c>
      <c r="G27" s="318">
        <v>78</v>
      </c>
      <c r="H27" s="319">
        <v>78</v>
      </c>
      <c r="I27" s="301">
        <f>G27-H27</f>
        <v>0</v>
      </c>
      <c r="J27" s="301">
        <f>$F27*I27</f>
        <v>0</v>
      </c>
      <c r="K27" s="301">
        <f>J27/1000000</f>
        <v>0</v>
      </c>
      <c r="L27" s="318">
        <v>379</v>
      </c>
      <c r="M27" s="319">
        <v>91</v>
      </c>
      <c r="N27" s="301">
        <f>L27-M27</f>
        <v>288</v>
      </c>
      <c r="O27" s="301">
        <f>$F27*N27</f>
        <v>28800</v>
      </c>
      <c r="P27" s="301">
        <f>O27/1000000</f>
        <v>0.0288</v>
      </c>
      <c r="Q27" s="429"/>
    </row>
    <row r="28" spans="1:17" ht="24" customHeight="1">
      <c r="A28" s="254">
        <v>12</v>
      </c>
      <c r="B28" s="84" t="s">
        <v>205</v>
      </c>
      <c r="C28" s="388">
        <v>4902562</v>
      </c>
      <c r="D28" s="272" t="s">
        <v>12</v>
      </c>
      <c r="E28" s="257" t="s">
        <v>321</v>
      </c>
      <c r="F28" s="258">
        <v>75</v>
      </c>
      <c r="G28" s="318">
        <v>4280</v>
      </c>
      <c r="H28" s="319">
        <v>4280</v>
      </c>
      <c r="I28" s="301">
        <f t="shared" si="0"/>
        <v>0</v>
      </c>
      <c r="J28" s="301">
        <f t="shared" si="1"/>
        <v>0</v>
      </c>
      <c r="K28" s="301">
        <f t="shared" si="2"/>
        <v>0</v>
      </c>
      <c r="L28" s="318">
        <v>45462</v>
      </c>
      <c r="M28" s="319">
        <v>41860</v>
      </c>
      <c r="N28" s="301">
        <f t="shared" si="3"/>
        <v>3602</v>
      </c>
      <c r="O28" s="301">
        <f t="shared" si="4"/>
        <v>270150</v>
      </c>
      <c r="P28" s="301">
        <f t="shared" si="5"/>
        <v>0.27015</v>
      </c>
      <c r="Q28" s="439"/>
    </row>
    <row r="29" spans="1:17" ht="19.5" customHeight="1">
      <c r="A29" s="254">
        <v>13</v>
      </c>
      <c r="B29" s="84" t="s">
        <v>205</v>
      </c>
      <c r="C29" s="467">
        <v>4902599</v>
      </c>
      <c r="D29" s="709" t="s">
        <v>12</v>
      </c>
      <c r="E29" s="257" t="s">
        <v>321</v>
      </c>
      <c r="F29" s="710">
        <v>1000</v>
      </c>
      <c r="G29" s="318">
        <v>7</v>
      </c>
      <c r="H29" s="319">
        <v>7</v>
      </c>
      <c r="I29" s="301">
        <f t="shared" si="0"/>
        <v>0</v>
      </c>
      <c r="J29" s="301">
        <f t="shared" si="1"/>
        <v>0</v>
      </c>
      <c r="K29" s="301">
        <f t="shared" si="2"/>
        <v>0</v>
      </c>
      <c r="L29" s="318">
        <v>105</v>
      </c>
      <c r="M29" s="319">
        <v>105</v>
      </c>
      <c r="N29" s="301">
        <f t="shared" si="3"/>
        <v>0</v>
      </c>
      <c r="O29" s="301">
        <f t="shared" si="4"/>
        <v>0</v>
      </c>
      <c r="P29" s="301">
        <f t="shared" si="5"/>
        <v>0</v>
      </c>
      <c r="Q29" s="443"/>
    </row>
    <row r="30" spans="1:17" ht="24" customHeight="1">
      <c r="A30" s="254">
        <v>14</v>
      </c>
      <c r="B30" s="84" t="s">
        <v>206</v>
      </c>
      <c r="C30" s="388">
        <v>4902552</v>
      </c>
      <c r="D30" s="272" t="s">
        <v>12</v>
      </c>
      <c r="E30" s="257" t="s">
        <v>321</v>
      </c>
      <c r="F30" s="711">
        <v>75</v>
      </c>
      <c r="G30" s="318">
        <v>783</v>
      </c>
      <c r="H30" s="319">
        <v>783</v>
      </c>
      <c r="I30" s="301">
        <f t="shared" si="0"/>
        <v>0</v>
      </c>
      <c r="J30" s="301">
        <f t="shared" si="1"/>
        <v>0</v>
      </c>
      <c r="K30" s="301">
        <f t="shared" si="2"/>
        <v>0</v>
      </c>
      <c r="L30" s="318">
        <v>2908</v>
      </c>
      <c r="M30" s="319">
        <v>2543</v>
      </c>
      <c r="N30" s="301">
        <f t="shared" si="3"/>
        <v>365</v>
      </c>
      <c r="O30" s="301">
        <f t="shared" si="4"/>
        <v>27375</v>
      </c>
      <c r="P30" s="301">
        <f t="shared" si="5"/>
        <v>0.027375</v>
      </c>
      <c r="Q30" s="429"/>
    </row>
    <row r="31" spans="1:17" ht="24" customHeight="1">
      <c r="A31" s="254">
        <v>15</v>
      </c>
      <c r="B31" s="84" t="s">
        <v>206</v>
      </c>
      <c r="C31" s="388">
        <v>4865075</v>
      </c>
      <c r="D31" s="272" t="s">
        <v>12</v>
      </c>
      <c r="E31" s="257" t="s">
        <v>321</v>
      </c>
      <c r="F31" s="258">
        <v>100</v>
      </c>
      <c r="G31" s="318">
        <v>10283</v>
      </c>
      <c r="H31" s="319">
        <v>10283</v>
      </c>
      <c r="I31" s="301">
        <f t="shared" si="0"/>
        <v>0</v>
      </c>
      <c r="J31" s="301">
        <f t="shared" si="1"/>
        <v>0</v>
      </c>
      <c r="K31" s="301">
        <f t="shared" si="2"/>
        <v>0</v>
      </c>
      <c r="L31" s="318">
        <v>6107</v>
      </c>
      <c r="M31" s="319">
        <v>5172</v>
      </c>
      <c r="N31" s="301">
        <f t="shared" si="3"/>
        <v>935</v>
      </c>
      <c r="O31" s="301">
        <f t="shared" si="4"/>
        <v>93500</v>
      </c>
      <c r="P31" s="301">
        <f t="shared" si="5"/>
        <v>0.0935</v>
      </c>
      <c r="Q31" s="438"/>
    </row>
    <row r="32" spans="1:17" ht="19.5" customHeight="1" thickBot="1">
      <c r="A32" s="68"/>
      <c r="B32" s="69"/>
      <c r="C32" s="70"/>
      <c r="D32" s="71"/>
      <c r="E32" s="72"/>
      <c r="F32" s="72"/>
      <c r="G32" s="73"/>
      <c r="H32" s="469"/>
      <c r="I32" s="469"/>
      <c r="J32" s="469"/>
      <c r="K32" s="608"/>
      <c r="L32" s="609"/>
      <c r="M32" s="469"/>
      <c r="N32" s="469"/>
      <c r="O32" s="469"/>
      <c r="P32" s="610"/>
      <c r="Q32" s="515"/>
    </row>
    <row r="33" spans="1:16" ht="13.5" thickTop="1">
      <c r="A33" s="67"/>
      <c r="B33" s="75"/>
      <c r="C33" s="59"/>
      <c r="D33" s="61"/>
      <c r="E33" s="60"/>
      <c r="F33" s="60"/>
      <c r="G33" s="76"/>
      <c r="H33" s="575"/>
      <c r="I33" s="374"/>
      <c r="J33" s="374"/>
      <c r="K33" s="600"/>
      <c r="L33" s="575"/>
      <c r="M33" s="575"/>
      <c r="N33" s="374"/>
      <c r="O33" s="374"/>
      <c r="P33" s="611"/>
    </row>
    <row r="34" spans="1:16" ht="12.75">
      <c r="A34" s="67"/>
      <c r="B34" s="75"/>
      <c r="C34" s="59"/>
      <c r="D34" s="61"/>
      <c r="E34" s="60"/>
      <c r="F34" s="60"/>
      <c r="G34" s="76"/>
      <c r="H34" s="575"/>
      <c r="I34" s="374"/>
      <c r="J34" s="374"/>
      <c r="K34" s="600"/>
      <c r="L34" s="575"/>
      <c r="M34" s="575"/>
      <c r="N34" s="374"/>
      <c r="O34" s="374"/>
      <c r="P34" s="611"/>
    </row>
    <row r="35" spans="1:16" ht="12.75">
      <c r="A35" s="575"/>
      <c r="B35" s="466"/>
      <c r="C35" s="466"/>
      <c r="D35" s="466"/>
      <c r="E35" s="466"/>
      <c r="F35" s="466"/>
      <c r="G35" s="466"/>
      <c r="H35" s="466"/>
      <c r="I35" s="466"/>
      <c r="J35" s="466"/>
      <c r="K35" s="612"/>
      <c r="L35" s="466"/>
      <c r="M35" s="466"/>
      <c r="N35" s="466"/>
      <c r="O35" s="466"/>
      <c r="P35" s="613"/>
    </row>
    <row r="36" spans="1:16" ht="20.25">
      <c r="A36" s="161"/>
      <c r="B36" s="604" t="s">
        <v>207</v>
      </c>
      <c r="C36" s="614"/>
      <c r="D36" s="614"/>
      <c r="E36" s="614"/>
      <c r="F36" s="614"/>
      <c r="G36" s="614"/>
      <c r="H36" s="614"/>
      <c r="I36" s="614"/>
      <c r="J36" s="614"/>
      <c r="K36" s="606">
        <f>SUM(K25:K32)</f>
        <v>0.0002625</v>
      </c>
      <c r="L36" s="615"/>
      <c r="M36" s="615"/>
      <c r="N36" s="615"/>
      <c r="O36" s="615"/>
      <c r="P36" s="606">
        <f>SUM(P25:P32)</f>
        <v>0.6690500000000001</v>
      </c>
    </row>
    <row r="37" spans="1:16" ht="20.25">
      <c r="A37" s="91"/>
      <c r="B37" s="604" t="s">
        <v>208</v>
      </c>
      <c r="C37" s="607"/>
      <c r="D37" s="607"/>
      <c r="E37" s="607"/>
      <c r="F37" s="607"/>
      <c r="G37" s="607"/>
      <c r="H37" s="607"/>
      <c r="I37" s="607"/>
      <c r="J37" s="607"/>
      <c r="K37" s="616">
        <f>K21</f>
        <v>0.0132</v>
      </c>
      <c r="L37" s="615"/>
      <c r="M37" s="615"/>
      <c r="N37" s="615"/>
      <c r="O37" s="615"/>
      <c r="P37" s="616">
        <f>P21</f>
        <v>0.6876931199999999</v>
      </c>
    </row>
    <row r="38" spans="1:16" ht="18">
      <c r="A38" s="91"/>
      <c r="B38" s="84"/>
      <c r="C38" s="87"/>
      <c r="D38" s="87"/>
      <c r="E38" s="87"/>
      <c r="F38" s="87"/>
      <c r="G38" s="87"/>
      <c r="H38" s="87"/>
      <c r="I38" s="87"/>
      <c r="J38" s="87"/>
      <c r="K38" s="617"/>
      <c r="L38" s="618"/>
      <c r="M38" s="618"/>
      <c r="N38" s="618"/>
      <c r="O38" s="618"/>
      <c r="P38" s="619"/>
    </row>
    <row r="39" spans="1:16" ht="3" customHeight="1">
      <c r="A39" s="91"/>
      <c r="B39" s="84"/>
      <c r="C39" s="87"/>
      <c r="D39" s="87"/>
      <c r="E39" s="87"/>
      <c r="F39" s="87"/>
      <c r="G39" s="87"/>
      <c r="H39" s="87"/>
      <c r="I39" s="87"/>
      <c r="J39" s="87"/>
      <c r="K39" s="617"/>
      <c r="L39" s="618"/>
      <c r="M39" s="618"/>
      <c r="N39" s="618"/>
      <c r="O39" s="618"/>
      <c r="P39" s="619"/>
    </row>
    <row r="40" spans="1:16" ht="23.25">
      <c r="A40" s="91"/>
      <c r="B40" s="371" t="s">
        <v>210</v>
      </c>
      <c r="C40" s="620"/>
      <c r="D40" s="3"/>
      <c r="E40" s="3"/>
      <c r="F40" s="3"/>
      <c r="G40" s="3"/>
      <c r="H40" s="3"/>
      <c r="I40" s="3"/>
      <c r="J40" s="3"/>
      <c r="K40" s="621">
        <f>SUM(K36:K39)</f>
        <v>0.0134625</v>
      </c>
      <c r="L40" s="622"/>
      <c r="M40" s="622"/>
      <c r="N40" s="622"/>
      <c r="O40" s="622"/>
      <c r="P40" s="623">
        <f>SUM(P36:P39)</f>
        <v>1.35674312</v>
      </c>
    </row>
    <row r="41" ht="12.75">
      <c r="K41" s="624"/>
    </row>
    <row r="42" ht="13.5" thickBot="1">
      <c r="K42" s="624"/>
    </row>
    <row r="43" spans="1:17" ht="12.75">
      <c r="A43" s="521"/>
      <c r="B43" s="522"/>
      <c r="C43" s="522"/>
      <c r="D43" s="522"/>
      <c r="E43" s="522"/>
      <c r="F43" s="522"/>
      <c r="G43" s="522"/>
      <c r="H43" s="516"/>
      <c r="I43" s="516"/>
      <c r="J43" s="516"/>
      <c r="K43" s="516"/>
      <c r="L43" s="516"/>
      <c r="M43" s="516"/>
      <c r="N43" s="516"/>
      <c r="O43" s="516"/>
      <c r="P43" s="516"/>
      <c r="Q43" s="517"/>
    </row>
    <row r="44" spans="1:17" ht="23.25">
      <c r="A44" s="523" t="s">
        <v>302</v>
      </c>
      <c r="B44" s="524"/>
      <c r="C44" s="524"/>
      <c r="D44" s="524"/>
      <c r="E44" s="524"/>
      <c r="F44" s="524"/>
      <c r="G44" s="524"/>
      <c r="H44" s="458"/>
      <c r="I44" s="458"/>
      <c r="J44" s="458"/>
      <c r="K44" s="458"/>
      <c r="L44" s="458"/>
      <c r="M44" s="458"/>
      <c r="N44" s="458"/>
      <c r="O44" s="458"/>
      <c r="P44" s="458"/>
      <c r="Q44" s="518"/>
    </row>
    <row r="45" spans="1:17" ht="12.75">
      <c r="A45" s="525"/>
      <c r="B45" s="524"/>
      <c r="C45" s="524"/>
      <c r="D45" s="524"/>
      <c r="E45" s="524"/>
      <c r="F45" s="524"/>
      <c r="G45" s="524"/>
      <c r="H45" s="458"/>
      <c r="I45" s="458"/>
      <c r="J45" s="458"/>
      <c r="K45" s="458"/>
      <c r="L45" s="458"/>
      <c r="M45" s="458"/>
      <c r="N45" s="458"/>
      <c r="O45" s="458"/>
      <c r="P45" s="458"/>
      <c r="Q45" s="518"/>
    </row>
    <row r="46" spans="1:17" ht="18">
      <c r="A46" s="526"/>
      <c r="B46" s="527"/>
      <c r="C46" s="527"/>
      <c r="D46" s="527"/>
      <c r="E46" s="527"/>
      <c r="F46" s="527"/>
      <c r="G46" s="527"/>
      <c r="H46" s="458"/>
      <c r="I46" s="458"/>
      <c r="J46" s="514"/>
      <c r="K46" s="625" t="s">
        <v>314</v>
      </c>
      <c r="L46" s="458"/>
      <c r="M46" s="458"/>
      <c r="N46" s="458"/>
      <c r="O46" s="458"/>
      <c r="P46" s="626" t="s">
        <v>315</v>
      </c>
      <c r="Q46" s="518"/>
    </row>
    <row r="47" spans="1:17" ht="12.75">
      <c r="A47" s="529"/>
      <c r="B47" s="91"/>
      <c r="C47" s="91"/>
      <c r="D47" s="91"/>
      <c r="E47" s="91"/>
      <c r="F47" s="91"/>
      <c r="G47" s="91"/>
      <c r="H47" s="458"/>
      <c r="I47" s="458"/>
      <c r="J47" s="458"/>
      <c r="K47" s="458"/>
      <c r="L47" s="458"/>
      <c r="M47" s="458"/>
      <c r="N47" s="458"/>
      <c r="O47" s="458"/>
      <c r="P47" s="458"/>
      <c r="Q47" s="518"/>
    </row>
    <row r="48" spans="1:17" ht="12.75">
      <c r="A48" s="529"/>
      <c r="B48" s="91"/>
      <c r="C48" s="91"/>
      <c r="D48" s="91"/>
      <c r="E48" s="91"/>
      <c r="F48" s="91"/>
      <c r="G48" s="91"/>
      <c r="H48" s="458"/>
      <c r="I48" s="458"/>
      <c r="J48" s="458"/>
      <c r="K48" s="458"/>
      <c r="L48" s="458"/>
      <c r="M48" s="458"/>
      <c r="N48" s="458"/>
      <c r="O48" s="458"/>
      <c r="P48" s="458"/>
      <c r="Q48" s="518"/>
    </row>
    <row r="49" spans="1:17" ht="23.25">
      <c r="A49" s="523" t="s">
        <v>305</v>
      </c>
      <c r="B49" s="531"/>
      <c r="C49" s="531"/>
      <c r="D49" s="532"/>
      <c r="E49" s="532"/>
      <c r="F49" s="533"/>
      <c r="G49" s="532"/>
      <c r="H49" s="458"/>
      <c r="I49" s="458"/>
      <c r="J49" s="458"/>
      <c r="K49" s="627">
        <f>K40</f>
        <v>0.0134625</v>
      </c>
      <c r="L49" s="527" t="s">
        <v>303</v>
      </c>
      <c r="M49" s="458"/>
      <c r="N49" s="458"/>
      <c r="O49" s="458"/>
      <c r="P49" s="627">
        <f>P40</f>
        <v>1.35674312</v>
      </c>
      <c r="Q49" s="628" t="s">
        <v>303</v>
      </c>
    </row>
    <row r="50" spans="1:17" ht="23.25">
      <c r="A50" s="629"/>
      <c r="B50" s="537"/>
      <c r="C50" s="537"/>
      <c r="D50" s="524"/>
      <c r="E50" s="524"/>
      <c r="F50" s="538"/>
      <c r="G50" s="524"/>
      <c r="H50" s="458"/>
      <c r="I50" s="458"/>
      <c r="J50" s="458"/>
      <c r="K50" s="622"/>
      <c r="L50" s="587"/>
      <c r="M50" s="458"/>
      <c r="N50" s="458"/>
      <c r="O50" s="458"/>
      <c r="P50" s="622"/>
      <c r="Q50" s="630"/>
    </row>
    <row r="51" spans="1:17" ht="23.25">
      <c r="A51" s="631" t="s">
        <v>304</v>
      </c>
      <c r="B51" s="43"/>
      <c r="C51" s="43"/>
      <c r="D51" s="524"/>
      <c r="E51" s="524"/>
      <c r="F51" s="541"/>
      <c r="G51" s="532"/>
      <c r="H51" s="458"/>
      <c r="I51" s="458"/>
      <c r="J51" s="458"/>
      <c r="K51" s="627">
        <f>'STEPPED UP GENCO'!K45</f>
        <v>-0.07446041687773</v>
      </c>
      <c r="L51" s="527" t="s">
        <v>303</v>
      </c>
      <c r="M51" s="458"/>
      <c r="N51" s="458"/>
      <c r="O51" s="458"/>
      <c r="P51" s="627">
        <f>'STEPPED UP GENCO'!P45</f>
        <v>0.000350728</v>
      </c>
      <c r="Q51" s="628" t="s">
        <v>303</v>
      </c>
    </row>
    <row r="52" spans="1:17" ht="6.75" customHeight="1">
      <c r="A52" s="542"/>
      <c r="B52" s="458"/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518"/>
    </row>
    <row r="53" spans="1:17" ht="6.75" customHeight="1">
      <c r="A53" s="542"/>
      <c r="B53" s="458"/>
      <c r="C53" s="458"/>
      <c r="D53" s="458"/>
      <c r="E53" s="458"/>
      <c r="F53" s="458"/>
      <c r="G53" s="458"/>
      <c r="H53" s="458"/>
      <c r="I53" s="458"/>
      <c r="J53" s="458"/>
      <c r="K53" s="458"/>
      <c r="L53" s="458"/>
      <c r="M53" s="458"/>
      <c r="N53" s="458"/>
      <c r="O53" s="458"/>
      <c r="P53" s="458"/>
      <c r="Q53" s="518"/>
    </row>
    <row r="54" spans="1:17" ht="6.75" customHeight="1">
      <c r="A54" s="542"/>
      <c r="B54" s="458"/>
      <c r="C54" s="458"/>
      <c r="D54" s="458"/>
      <c r="E54" s="458"/>
      <c r="F54" s="458"/>
      <c r="G54" s="458"/>
      <c r="H54" s="458"/>
      <c r="I54" s="458"/>
      <c r="J54" s="458"/>
      <c r="K54" s="458"/>
      <c r="L54" s="458"/>
      <c r="M54" s="458"/>
      <c r="N54" s="458"/>
      <c r="O54" s="458"/>
      <c r="P54" s="458"/>
      <c r="Q54" s="518"/>
    </row>
    <row r="55" spans="1:17" ht="26.25" customHeight="1">
      <c r="A55" s="542"/>
      <c r="B55" s="458"/>
      <c r="C55" s="458"/>
      <c r="D55" s="458"/>
      <c r="E55" s="458"/>
      <c r="F55" s="458"/>
      <c r="G55" s="458"/>
      <c r="H55" s="531"/>
      <c r="I55" s="531"/>
      <c r="J55" s="632" t="s">
        <v>306</v>
      </c>
      <c r="K55" s="627">
        <f>SUM(K49:K54)</f>
        <v>-0.06099791687773</v>
      </c>
      <c r="L55" s="633" t="s">
        <v>303</v>
      </c>
      <c r="M55" s="280"/>
      <c r="N55" s="280"/>
      <c r="O55" s="280"/>
      <c r="P55" s="627">
        <f>SUM(P49:P54)</f>
        <v>1.3570938479999999</v>
      </c>
      <c r="Q55" s="633" t="s">
        <v>303</v>
      </c>
    </row>
    <row r="56" spans="1:17" ht="3" customHeight="1" thickBot="1">
      <c r="A56" s="543"/>
      <c r="B56" s="519"/>
      <c r="C56" s="519"/>
      <c r="D56" s="519"/>
      <c r="E56" s="519"/>
      <c r="F56" s="519"/>
      <c r="G56" s="519"/>
      <c r="H56" s="519"/>
      <c r="I56" s="519"/>
      <c r="J56" s="519"/>
      <c r="K56" s="519"/>
      <c r="L56" s="519"/>
      <c r="M56" s="519"/>
      <c r="N56" s="519"/>
      <c r="O56" s="519"/>
      <c r="P56" s="519"/>
      <c r="Q56" s="520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"/>
  <sheetViews>
    <sheetView view="pageBreakPreview" zoomScale="118" zoomScaleSheetLayoutView="118" zoomScalePageLayoutView="0" workbookViewId="0" topLeftCell="A2">
      <selection activeCell="G15" sqref="G15:P17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5.421875" style="0" customWidth="1"/>
    <col min="5" max="5" width="6.28125" style="0" customWidth="1"/>
    <col min="6" max="6" width="4.8515625" style="0" customWidth="1"/>
    <col min="7" max="7" width="8.421875" style="0" customWidth="1"/>
    <col min="8" max="8" width="8.7109375" style="0" customWidth="1"/>
    <col min="9" max="9" width="4.8515625" style="0" customWidth="1"/>
    <col min="10" max="10" width="6.7109375" style="0" customWidth="1"/>
    <col min="11" max="12" width="8.421875" style="0" customWidth="1"/>
    <col min="13" max="13" width="8.57421875" style="0" customWidth="1"/>
    <col min="14" max="14" width="6.140625" style="0" customWidth="1"/>
    <col min="15" max="15" width="6.8515625" style="0" customWidth="1"/>
    <col min="16" max="16" width="8.57421875" style="0" customWidth="1"/>
    <col min="17" max="17" width="8.140625" style="0" customWidth="1"/>
    <col min="18" max="18" width="1.1484375" style="0" hidden="1" customWidth="1"/>
  </cols>
  <sheetData>
    <row r="1" spans="1:17" ht="12.75">
      <c r="A1" s="656" t="s">
        <v>214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</row>
    <row r="2" spans="1:17" ht="12.75">
      <c r="A2" s="658" t="s">
        <v>215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825" t="str">
        <f>NDPL!Q1</f>
        <v>MAY-2022</v>
      </c>
      <c r="Q2" s="825"/>
    </row>
    <row r="3" spans="1:17" ht="12.75">
      <c r="A3" s="658" t="s">
        <v>423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</row>
    <row r="4" spans="1:17" ht="13.5" thickBot="1">
      <c r="A4" s="657"/>
      <c r="B4" s="657"/>
      <c r="C4" s="657"/>
      <c r="D4" s="657"/>
      <c r="E4" s="657"/>
      <c r="F4" s="657"/>
      <c r="G4" s="659"/>
      <c r="H4" s="659"/>
      <c r="I4" s="660" t="s">
        <v>370</v>
      </c>
      <c r="J4" s="659"/>
      <c r="K4" s="659"/>
      <c r="L4" s="659"/>
      <c r="M4" s="659"/>
      <c r="N4" s="660" t="s">
        <v>371</v>
      </c>
      <c r="O4" s="659"/>
      <c r="P4" s="659"/>
      <c r="Q4" s="657"/>
    </row>
    <row r="5" spans="1:17" s="731" customFormat="1" ht="46.5" thickBot="1" thickTop="1">
      <c r="A5" s="727" t="s">
        <v>8</v>
      </c>
      <c r="B5" s="729" t="s">
        <v>9</v>
      </c>
      <c r="C5" s="728" t="s">
        <v>1</v>
      </c>
      <c r="D5" s="728" t="s">
        <v>2</v>
      </c>
      <c r="E5" s="728" t="s">
        <v>3</v>
      </c>
      <c r="F5" s="728" t="s">
        <v>10</v>
      </c>
      <c r="G5" s="727" t="str">
        <f>NDPL!G5</f>
        <v>FINAL READING 31/05/2022</v>
      </c>
      <c r="H5" s="728" t="str">
        <f>NDPL!H5</f>
        <v>INTIAL READING 01/05/2022</v>
      </c>
      <c r="I5" s="728" t="s">
        <v>4</v>
      </c>
      <c r="J5" s="728" t="s">
        <v>5</v>
      </c>
      <c r="K5" s="728" t="s">
        <v>6</v>
      </c>
      <c r="L5" s="727" t="str">
        <f>NDPL!G5</f>
        <v>FINAL READING 31/05/2022</v>
      </c>
      <c r="M5" s="728" t="str">
        <f>NDPL!H5</f>
        <v>INTIAL READING 01/05/2022</v>
      </c>
      <c r="N5" s="728" t="s">
        <v>4</v>
      </c>
      <c r="O5" s="728" t="s">
        <v>5</v>
      </c>
      <c r="P5" s="728" t="s">
        <v>6</v>
      </c>
      <c r="Q5" s="730" t="s">
        <v>284</v>
      </c>
    </row>
    <row r="6" spans="1:17" ht="14.25" thickBot="1" thickTop="1">
      <c r="A6" s="657"/>
      <c r="B6" s="657"/>
      <c r="C6" s="657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  <c r="Q6" s="657"/>
    </row>
    <row r="7" spans="1:17" ht="13.5" thickTop="1">
      <c r="A7" s="661" t="s">
        <v>422</v>
      </c>
      <c r="B7" s="662"/>
      <c r="C7" s="663"/>
      <c r="D7" s="663"/>
      <c r="E7" s="663"/>
      <c r="F7" s="663"/>
      <c r="G7" s="664"/>
      <c r="H7" s="665"/>
      <c r="I7" s="665"/>
      <c r="J7" s="665"/>
      <c r="K7" s="666"/>
      <c r="L7" s="667"/>
      <c r="M7" s="663"/>
      <c r="N7" s="665"/>
      <c r="O7" s="665"/>
      <c r="P7" s="668"/>
      <c r="Q7" s="669"/>
    </row>
    <row r="8" spans="1:17" ht="12.75">
      <c r="A8" s="670" t="s">
        <v>196</v>
      </c>
      <c r="B8" s="657"/>
      <c r="C8" s="657"/>
      <c r="D8" s="657"/>
      <c r="E8" s="657"/>
      <c r="F8" s="657"/>
      <c r="G8" s="671"/>
      <c r="H8" s="672"/>
      <c r="I8" s="673"/>
      <c r="J8" s="673"/>
      <c r="K8" s="674"/>
      <c r="L8" s="675"/>
      <c r="M8" s="673"/>
      <c r="N8" s="673"/>
      <c r="O8" s="673"/>
      <c r="P8" s="676"/>
      <c r="Q8" s="455"/>
    </row>
    <row r="9" spans="1:17" ht="12.75">
      <c r="A9" s="677" t="s">
        <v>424</v>
      </c>
      <c r="B9" s="657"/>
      <c r="C9" s="657"/>
      <c r="D9" s="657"/>
      <c r="E9" s="657"/>
      <c r="F9" s="657"/>
      <c r="G9" s="671"/>
      <c r="H9" s="672"/>
      <c r="I9" s="673"/>
      <c r="J9" s="673"/>
      <c r="K9" s="674"/>
      <c r="L9" s="675"/>
      <c r="M9" s="673"/>
      <c r="N9" s="673"/>
      <c r="O9" s="673"/>
      <c r="P9" s="676"/>
      <c r="Q9" s="455"/>
    </row>
    <row r="10" spans="1:17" s="425" customFormat="1" ht="12.75">
      <c r="A10" s="678">
        <v>1</v>
      </c>
      <c r="B10" s="680" t="s">
        <v>447</v>
      </c>
      <c r="C10" s="679">
        <v>4864952</v>
      </c>
      <c r="D10" s="724" t="s">
        <v>12</v>
      </c>
      <c r="E10" s="725" t="s">
        <v>321</v>
      </c>
      <c r="F10" s="679">
        <v>625</v>
      </c>
      <c r="G10" s="678">
        <v>991433</v>
      </c>
      <c r="H10" s="53">
        <v>991332</v>
      </c>
      <c r="I10" s="53">
        <f>G10-H10</f>
        <v>101</v>
      </c>
      <c r="J10" s="53">
        <f>$F10*I10</f>
        <v>63125</v>
      </c>
      <c r="K10" s="53">
        <f>J10/1000000</f>
        <v>0.063125</v>
      </c>
      <c r="L10" s="678">
        <v>316</v>
      </c>
      <c r="M10" s="53">
        <v>290</v>
      </c>
      <c r="N10" s="53">
        <f>L10-M10</f>
        <v>26</v>
      </c>
      <c r="O10" s="53">
        <f>$F10*N10</f>
        <v>16250</v>
      </c>
      <c r="P10" s="53">
        <f>O10/1000000</f>
        <v>0.01625</v>
      </c>
      <c r="Q10" s="455"/>
    </row>
    <row r="11" spans="1:17" s="425" customFormat="1" ht="12.75">
      <c r="A11" s="678">
        <v>2</v>
      </c>
      <c r="B11" s="680" t="s">
        <v>448</v>
      </c>
      <c r="C11" s="679">
        <v>4865039</v>
      </c>
      <c r="D11" s="724" t="s">
        <v>12</v>
      </c>
      <c r="E11" s="725" t="s">
        <v>321</v>
      </c>
      <c r="F11" s="679">
        <v>500</v>
      </c>
      <c r="G11" s="678">
        <v>999887</v>
      </c>
      <c r="H11" s="53">
        <v>999896</v>
      </c>
      <c r="I11" s="53">
        <f>G11-H11</f>
        <v>-9</v>
      </c>
      <c r="J11" s="53">
        <f>$F11*I11</f>
        <v>-4500</v>
      </c>
      <c r="K11" s="53">
        <f>J11/1000000</f>
        <v>-0.0045</v>
      </c>
      <c r="L11" s="678">
        <v>250</v>
      </c>
      <c r="M11" s="53">
        <v>244</v>
      </c>
      <c r="N11" s="53">
        <f>L11-M11</f>
        <v>6</v>
      </c>
      <c r="O11" s="53">
        <f>$F11*N11</f>
        <v>3000</v>
      </c>
      <c r="P11" s="53">
        <f>O11/1000000</f>
        <v>0.003</v>
      </c>
      <c r="Q11" s="455"/>
    </row>
    <row r="12" spans="1:17" ht="12.75">
      <c r="A12" s="670" t="s">
        <v>110</v>
      </c>
      <c r="B12" s="670"/>
      <c r="C12" s="679"/>
      <c r="D12" s="724"/>
      <c r="E12" s="725"/>
      <c r="F12" s="679"/>
      <c r="G12" s="678"/>
      <c r="H12" s="53"/>
      <c r="I12" s="53"/>
      <c r="J12" s="53"/>
      <c r="K12" s="53"/>
      <c r="L12" s="678"/>
      <c r="M12" s="53"/>
      <c r="N12" s="53"/>
      <c r="O12" s="53"/>
      <c r="P12" s="53"/>
      <c r="Q12" s="455"/>
    </row>
    <row r="13" spans="1:17" s="425" customFormat="1" ht="12.75">
      <c r="A13" s="678">
        <v>1</v>
      </c>
      <c r="B13" s="680" t="s">
        <v>447</v>
      </c>
      <c r="C13" s="679">
        <v>5295160</v>
      </c>
      <c r="D13" s="724" t="s">
        <v>12</v>
      </c>
      <c r="E13" s="725" t="s">
        <v>321</v>
      </c>
      <c r="F13" s="679">
        <v>800</v>
      </c>
      <c r="G13" s="678">
        <v>9316</v>
      </c>
      <c r="H13" s="53">
        <v>9221</v>
      </c>
      <c r="I13" s="53">
        <f>G13-H13</f>
        <v>95</v>
      </c>
      <c r="J13" s="53">
        <f>$F13*I13</f>
        <v>76000</v>
      </c>
      <c r="K13" s="53">
        <f>J13/1000000</f>
        <v>0.076</v>
      </c>
      <c r="L13" s="678">
        <v>6247</v>
      </c>
      <c r="M13" s="53">
        <v>6224</v>
      </c>
      <c r="N13" s="53">
        <f>L13-M13</f>
        <v>23</v>
      </c>
      <c r="O13" s="53">
        <f>$F13*N13</f>
        <v>18400</v>
      </c>
      <c r="P13" s="53">
        <f>O13/1000000</f>
        <v>0.0184</v>
      </c>
      <c r="Q13" s="455"/>
    </row>
    <row r="14" spans="1:17" s="425" customFormat="1" ht="12.75">
      <c r="A14" s="748" t="s">
        <v>463</v>
      </c>
      <c r="B14" s="670"/>
      <c r="C14" s="679"/>
      <c r="D14" s="724"/>
      <c r="E14" s="725"/>
      <c r="F14" s="679"/>
      <c r="G14" s="678"/>
      <c r="H14" s="53"/>
      <c r="I14" s="53"/>
      <c r="J14" s="53"/>
      <c r="K14" s="53"/>
      <c r="L14" s="678"/>
      <c r="M14" s="53"/>
      <c r="N14" s="53"/>
      <c r="O14" s="53"/>
      <c r="P14" s="53"/>
      <c r="Q14" s="455"/>
    </row>
    <row r="15" spans="1:17" s="425" customFormat="1" ht="12.75">
      <c r="A15" s="678">
        <v>1</v>
      </c>
      <c r="B15" s="680" t="s">
        <v>454</v>
      </c>
      <c r="C15" s="812" t="s">
        <v>462</v>
      </c>
      <c r="D15" s="813" t="s">
        <v>460</v>
      </c>
      <c r="E15" s="725" t="s">
        <v>321</v>
      </c>
      <c r="F15" s="679">
        <v>-1</v>
      </c>
      <c r="G15" s="678">
        <v>61330</v>
      </c>
      <c r="H15" s="53">
        <v>60620</v>
      </c>
      <c r="I15" s="53">
        <f>G15-H15</f>
        <v>710</v>
      </c>
      <c r="J15" s="53">
        <f>$F15*I15</f>
        <v>-710</v>
      </c>
      <c r="K15" s="53">
        <f>J15/1000000</f>
        <v>-0.00071</v>
      </c>
      <c r="L15" s="678">
        <v>278689</v>
      </c>
      <c r="M15" s="53">
        <v>257680</v>
      </c>
      <c r="N15" s="53">
        <f>L15-M15</f>
        <v>21009</v>
      </c>
      <c r="O15" s="53">
        <f>$F15*N15</f>
        <v>-21009</v>
      </c>
      <c r="P15" s="53">
        <f>O15/1000000</f>
        <v>-0.021009</v>
      </c>
      <c r="Q15" s="814"/>
    </row>
    <row r="16" spans="1:17" s="425" customFormat="1" ht="12.75">
      <c r="A16" s="678">
        <v>2</v>
      </c>
      <c r="B16" s="680" t="s">
        <v>455</v>
      </c>
      <c r="C16" s="812" t="s">
        <v>459</v>
      </c>
      <c r="D16" s="813" t="s">
        <v>460</v>
      </c>
      <c r="E16" s="725" t="s">
        <v>321</v>
      </c>
      <c r="F16" s="679">
        <v>-1</v>
      </c>
      <c r="G16" s="678">
        <v>33550</v>
      </c>
      <c r="H16" s="53">
        <v>33440</v>
      </c>
      <c r="I16" s="53">
        <f>G16-H16</f>
        <v>110</v>
      </c>
      <c r="J16" s="53">
        <f>$F16*I16</f>
        <v>-110</v>
      </c>
      <c r="K16" s="53">
        <f>J16/1000000</f>
        <v>-0.00011</v>
      </c>
      <c r="L16" s="678">
        <v>499820</v>
      </c>
      <c r="M16" s="53">
        <v>473940</v>
      </c>
      <c r="N16" s="53">
        <f>L16-M16</f>
        <v>25880</v>
      </c>
      <c r="O16" s="53">
        <f>$F16*N16</f>
        <v>-25880</v>
      </c>
      <c r="P16" s="53">
        <f>O16/1000000</f>
        <v>-0.02588</v>
      </c>
      <c r="Q16" s="814"/>
    </row>
    <row r="17" spans="1:17" s="425" customFormat="1" ht="12.75">
      <c r="A17" s="678">
        <v>3</v>
      </c>
      <c r="B17" s="680" t="s">
        <v>456</v>
      </c>
      <c r="C17" s="812" t="s">
        <v>461</v>
      </c>
      <c r="D17" s="813" t="s">
        <v>460</v>
      </c>
      <c r="E17" s="725" t="s">
        <v>321</v>
      </c>
      <c r="F17" s="679">
        <v>-1</v>
      </c>
      <c r="G17" s="678">
        <v>156400</v>
      </c>
      <c r="H17" s="53">
        <v>147800</v>
      </c>
      <c r="I17" s="53">
        <f>G17-H17</f>
        <v>8600</v>
      </c>
      <c r="J17" s="53">
        <f>$F17*I17</f>
        <v>-8600</v>
      </c>
      <c r="K17" s="53">
        <f>J17/1000000</f>
        <v>-0.0086</v>
      </c>
      <c r="L17" s="678">
        <v>1487399</v>
      </c>
      <c r="M17" s="53">
        <v>1427699</v>
      </c>
      <c r="N17" s="53">
        <f>L17-M17</f>
        <v>59700</v>
      </c>
      <c r="O17" s="53">
        <f>$F17*N17</f>
        <v>-59700</v>
      </c>
      <c r="P17" s="53">
        <f>O17/1000000</f>
        <v>-0.0597</v>
      </c>
      <c r="Q17" s="814"/>
    </row>
    <row r="18" spans="1:17" s="425" customFormat="1" ht="15">
      <c r="A18" s="678"/>
      <c r="B18" s="680"/>
      <c r="C18" s="679"/>
      <c r="D18" s="724"/>
      <c r="E18" s="725"/>
      <c r="F18" s="679"/>
      <c r="G18" s="318"/>
      <c r="H18" s="319"/>
      <c r="I18" s="673"/>
      <c r="J18" s="673"/>
      <c r="K18" s="726"/>
      <c r="L18" s="318"/>
      <c r="M18" s="319"/>
      <c r="N18" s="673"/>
      <c r="O18" s="673"/>
      <c r="P18" s="676"/>
      <c r="Q18" s="455"/>
    </row>
    <row r="19" spans="1:18" s="17" customFormat="1" ht="13.5" thickBot="1">
      <c r="A19" s="681"/>
      <c r="B19" s="682" t="s">
        <v>208</v>
      </c>
      <c r="C19" s="683"/>
      <c r="D19" s="684"/>
      <c r="E19" s="683"/>
      <c r="F19" s="685"/>
      <c r="G19" s="686"/>
      <c r="H19" s="687"/>
      <c r="I19" s="687"/>
      <c r="J19" s="687"/>
      <c r="K19" s="688">
        <f>SUM(K10:K18)</f>
        <v>0.125205</v>
      </c>
      <c r="L19" s="686"/>
      <c r="M19" s="687"/>
      <c r="N19" s="687"/>
      <c r="O19" s="687"/>
      <c r="P19" s="688">
        <f>SUM(P10:P18)</f>
        <v>-0.068939</v>
      </c>
      <c r="Q19" s="689"/>
      <c r="R19"/>
    </row>
    <row r="21" spans="1:16" ht="12.75">
      <c r="A21" s="103" t="s">
        <v>304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>
        <f>'STEPPED UP GENCO'!K46</f>
        <v>-0.04352540095631</v>
      </c>
      <c r="P21" s="103">
        <f>'STEPPED UP GENCO'!P46</f>
        <v>0.00020501600000000003</v>
      </c>
    </row>
    <row r="22" spans="1:10" ht="12.75">
      <c r="A22" s="103"/>
      <c r="B22" s="103"/>
      <c r="C22" s="103"/>
      <c r="D22" s="103"/>
      <c r="E22" s="103"/>
      <c r="F22" s="103"/>
      <c r="G22" s="103"/>
      <c r="H22" s="103"/>
      <c r="I22" s="103"/>
      <c r="J22" s="103"/>
    </row>
    <row r="23" spans="1:16" ht="12.75">
      <c r="A23" s="103" t="s">
        <v>453</v>
      </c>
      <c r="B23" s="103"/>
      <c r="C23" s="103"/>
      <c r="D23" s="103"/>
      <c r="E23" s="103"/>
      <c r="F23" s="103"/>
      <c r="G23" s="103"/>
      <c r="H23" s="103"/>
      <c r="I23" s="103"/>
      <c r="J23" s="103"/>
      <c r="K23" s="744">
        <f>SUM(K19:K21)</f>
        <v>0.08167959904369002</v>
      </c>
      <c r="P23" s="744">
        <f>SUM(P19:P21)</f>
        <v>-0.068733984</v>
      </c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2"/>
  <sheetViews>
    <sheetView view="pageBreakPreview" zoomScale="67" zoomScaleNormal="85" zoomScaleSheetLayoutView="67" zoomScalePageLayoutView="0" workbookViewId="0" topLeftCell="A6">
      <selection activeCell="B45" sqref="B45"/>
    </sheetView>
  </sheetViews>
  <sheetFormatPr defaultColWidth="9.140625" defaultRowHeight="12.75"/>
  <cols>
    <col min="1" max="1" width="5.140625" style="425" customWidth="1"/>
    <col min="2" max="2" width="36.8515625" style="425" customWidth="1"/>
    <col min="3" max="3" width="14.8515625" style="425" bestFit="1" customWidth="1"/>
    <col min="4" max="4" width="9.8515625" style="425" customWidth="1"/>
    <col min="5" max="5" width="16.8515625" style="425" customWidth="1"/>
    <col min="6" max="6" width="11.421875" style="425" customWidth="1"/>
    <col min="7" max="7" width="13.421875" style="425" customWidth="1"/>
    <col min="8" max="8" width="13.8515625" style="425" customWidth="1"/>
    <col min="9" max="9" width="11.00390625" style="425" customWidth="1"/>
    <col min="10" max="10" width="11.28125" style="425" customWidth="1"/>
    <col min="11" max="11" width="15.28125" style="425" customWidth="1"/>
    <col min="12" max="12" width="14.00390625" style="425" customWidth="1"/>
    <col min="13" max="13" width="13.00390625" style="425" customWidth="1"/>
    <col min="14" max="14" width="11.140625" style="425" customWidth="1"/>
    <col min="15" max="15" width="13.00390625" style="425" customWidth="1"/>
    <col min="16" max="16" width="14.7109375" style="425" customWidth="1"/>
    <col min="17" max="17" width="20.00390625" style="425" customWidth="1"/>
    <col min="18" max="16384" width="9.140625" style="425" customWidth="1"/>
  </cols>
  <sheetData>
    <row r="1" ht="26.25">
      <c r="A1" s="1" t="s">
        <v>214</v>
      </c>
    </row>
    <row r="2" spans="1:17" ht="16.5" customHeight="1">
      <c r="A2" s="286" t="s">
        <v>215</v>
      </c>
      <c r="P2" s="634" t="str">
        <f>NDPL!Q1</f>
        <v>MAY-2022</v>
      </c>
      <c r="Q2" s="635"/>
    </row>
    <row r="3" spans="1:8" ht="23.25">
      <c r="A3" s="175" t="s">
        <v>262</v>
      </c>
      <c r="H3" s="497"/>
    </row>
    <row r="4" spans="1:16" ht="24" thickBot="1">
      <c r="A4" s="3"/>
      <c r="G4" s="458"/>
      <c r="H4" s="458"/>
      <c r="I4" s="44" t="s">
        <v>370</v>
      </c>
      <c r="J4" s="458"/>
      <c r="K4" s="458"/>
      <c r="L4" s="458"/>
      <c r="M4" s="458"/>
      <c r="N4" s="44" t="s">
        <v>371</v>
      </c>
      <c r="O4" s="458"/>
      <c r="P4" s="458"/>
    </row>
    <row r="5" spans="1:17" ht="43.5" customHeight="1" thickBot="1" thickTop="1">
      <c r="A5" s="498" t="s">
        <v>8</v>
      </c>
      <c r="B5" s="477" t="s">
        <v>9</v>
      </c>
      <c r="C5" s="478" t="s">
        <v>1</v>
      </c>
      <c r="D5" s="478" t="s">
        <v>2</v>
      </c>
      <c r="E5" s="478" t="s">
        <v>3</v>
      </c>
      <c r="F5" s="478" t="s">
        <v>10</v>
      </c>
      <c r="G5" s="476" t="str">
        <f>NDPL!G5</f>
        <v>FINAL READING 31/05/2022</v>
      </c>
      <c r="H5" s="478" t="str">
        <f>NDPL!H5</f>
        <v>INTIAL READING 01/05/2022</v>
      </c>
      <c r="I5" s="478" t="s">
        <v>4</v>
      </c>
      <c r="J5" s="478" t="s">
        <v>5</v>
      </c>
      <c r="K5" s="499" t="s">
        <v>6</v>
      </c>
      <c r="L5" s="476" t="str">
        <f>NDPL!G5</f>
        <v>FINAL READING 31/05/2022</v>
      </c>
      <c r="M5" s="478" t="str">
        <f>NDPL!H5</f>
        <v>INTIAL READING 01/05/2022</v>
      </c>
      <c r="N5" s="478" t="s">
        <v>4</v>
      </c>
      <c r="O5" s="478" t="s">
        <v>5</v>
      </c>
      <c r="P5" s="499" t="s">
        <v>6</v>
      </c>
      <c r="Q5" s="499" t="s">
        <v>284</v>
      </c>
    </row>
    <row r="6" ht="14.25" thickBot="1" thickTop="1"/>
    <row r="7" spans="1:17" ht="19.5" customHeight="1" thickTop="1">
      <c r="A7" s="273"/>
      <c r="B7" s="274" t="s">
        <v>229</v>
      </c>
      <c r="C7" s="275"/>
      <c r="D7" s="275"/>
      <c r="E7" s="275"/>
      <c r="F7" s="276"/>
      <c r="G7" s="92"/>
      <c r="H7" s="86"/>
      <c r="I7" s="86"/>
      <c r="J7" s="86"/>
      <c r="K7" s="89"/>
      <c r="L7" s="93"/>
      <c r="M7" s="436"/>
      <c r="N7" s="436"/>
      <c r="O7" s="436"/>
      <c r="P7" s="556"/>
      <c r="Q7" s="505"/>
    </row>
    <row r="8" spans="1:17" ht="19.5" customHeight="1">
      <c r="A8" s="254"/>
      <c r="B8" s="277" t="s">
        <v>230</v>
      </c>
      <c r="C8" s="278"/>
      <c r="D8" s="278"/>
      <c r="E8" s="278"/>
      <c r="F8" s="279"/>
      <c r="G8" s="36"/>
      <c r="H8" s="42"/>
      <c r="I8" s="42"/>
      <c r="J8" s="42"/>
      <c r="K8" s="40"/>
      <c r="L8" s="94"/>
      <c r="M8" s="458"/>
      <c r="N8" s="458"/>
      <c r="O8" s="458"/>
      <c r="P8" s="636"/>
      <c r="Q8" s="429"/>
    </row>
    <row r="9" spans="1:17" ht="19.5" customHeight="1">
      <c r="A9" s="254">
        <v>1</v>
      </c>
      <c r="B9" s="280" t="s">
        <v>231</v>
      </c>
      <c r="C9" s="278">
        <v>4865155</v>
      </c>
      <c r="D9" s="264" t="s">
        <v>12</v>
      </c>
      <c r="E9" s="91" t="s">
        <v>321</v>
      </c>
      <c r="F9" s="279">
        <v>500</v>
      </c>
      <c r="G9" s="318">
        <v>996137</v>
      </c>
      <c r="H9" s="319">
        <v>996123</v>
      </c>
      <c r="I9" s="301">
        <f>G9-H9</f>
        <v>14</v>
      </c>
      <c r="J9" s="301">
        <f>$F9*I9</f>
        <v>7000</v>
      </c>
      <c r="K9" s="301">
        <f>J9/1000000</f>
        <v>0.007</v>
      </c>
      <c r="L9" s="318">
        <v>43</v>
      </c>
      <c r="M9" s="319">
        <v>2</v>
      </c>
      <c r="N9" s="301">
        <f>L9-M9</f>
        <v>41</v>
      </c>
      <c r="O9" s="301">
        <f>$F9*N9</f>
        <v>20500</v>
      </c>
      <c r="P9" s="301">
        <f>O9/1000000</f>
        <v>0.0205</v>
      </c>
      <c r="Q9" s="439"/>
    </row>
    <row r="10" spans="1:17" ht="19.5" customHeight="1">
      <c r="A10" s="254">
        <v>2</v>
      </c>
      <c r="B10" s="280" t="s">
        <v>232</v>
      </c>
      <c r="C10" s="278">
        <v>4864794</v>
      </c>
      <c r="D10" s="264" t="s">
        <v>12</v>
      </c>
      <c r="E10" s="91" t="s">
        <v>321</v>
      </c>
      <c r="F10" s="279">
        <v>100</v>
      </c>
      <c r="G10" s="318">
        <v>29729</v>
      </c>
      <c r="H10" s="319">
        <v>29805</v>
      </c>
      <c r="I10" s="301">
        <f>G10-H10</f>
        <v>-76</v>
      </c>
      <c r="J10" s="301">
        <f>$F10*I10</f>
        <v>-7600</v>
      </c>
      <c r="K10" s="301">
        <f>J10/1000000</f>
        <v>-0.0076</v>
      </c>
      <c r="L10" s="318">
        <v>997034</v>
      </c>
      <c r="M10" s="319">
        <v>997948</v>
      </c>
      <c r="N10" s="301">
        <f>L10-M10</f>
        <v>-914</v>
      </c>
      <c r="O10" s="301">
        <f>$F10*N10</f>
        <v>-91400</v>
      </c>
      <c r="P10" s="301">
        <f>O10/1000000</f>
        <v>-0.0914</v>
      </c>
      <c r="Q10" s="429"/>
    </row>
    <row r="11" spans="1:17" ht="19.5" customHeight="1">
      <c r="A11" s="254">
        <v>3</v>
      </c>
      <c r="B11" s="280" t="s">
        <v>233</v>
      </c>
      <c r="C11" s="278">
        <v>4864896</v>
      </c>
      <c r="D11" s="264" t="s">
        <v>12</v>
      </c>
      <c r="E11" s="91" t="s">
        <v>321</v>
      </c>
      <c r="F11" s="279">
        <v>500</v>
      </c>
      <c r="G11" s="318">
        <v>16140</v>
      </c>
      <c r="H11" s="319">
        <v>16088</v>
      </c>
      <c r="I11" s="301">
        <f>G11-H11</f>
        <v>52</v>
      </c>
      <c r="J11" s="301">
        <f>$F11*I11</f>
        <v>26000</v>
      </c>
      <c r="K11" s="301">
        <f>J11/1000000</f>
        <v>0.026</v>
      </c>
      <c r="L11" s="318">
        <v>5352</v>
      </c>
      <c r="M11" s="319">
        <v>5289</v>
      </c>
      <c r="N11" s="301">
        <f>L11-M11</f>
        <v>63</v>
      </c>
      <c r="O11" s="301">
        <f>$F11*N11</f>
        <v>31500</v>
      </c>
      <c r="P11" s="301">
        <f>O11/1000000</f>
        <v>0.0315</v>
      </c>
      <c r="Q11" s="429"/>
    </row>
    <row r="12" spans="1:17" ht="19.5" customHeight="1">
      <c r="A12" s="254">
        <v>4</v>
      </c>
      <c r="B12" s="280" t="s">
        <v>234</v>
      </c>
      <c r="C12" s="278">
        <v>4864863</v>
      </c>
      <c r="D12" s="264" t="s">
        <v>12</v>
      </c>
      <c r="E12" s="91" t="s">
        <v>321</v>
      </c>
      <c r="F12" s="648">
        <v>937.5</v>
      </c>
      <c r="G12" s="318">
        <v>997466</v>
      </c>
      <c r="H12" s="319">
        <v>997462</v>
      </c>
      <c r="I12" s="301">
        <f>G12-H12</f>
        <v>4</v>
      </c>
      <c r="J12" s="301">
        <f>$F12*I12</f>
        <v>3750</v>
      </c>
      <c r="K12" s="301">
        <f>J12/1000000</f>
        <v>0.00375</v>
      </c>
      <c r="L12" s="318">
        <v>999597</v>
      </c>
      <c r="M12" s="319">
        <v>999716</v>
      </c>
      <c r="N12" s="301">
        <f>L12-M12</f>
        <v>-119</v>
      </c>
      <c r="O12" s="301">
        <f>$F12*N12</f>
        <v>-111562.5</v>
      </c>
      <c r="P12" s="301">
        <f>O12/1000000</f>
        <v>-0.1115625</v>
      </c>
      <c r="Q12" s="649"/>
    </row>
    <row r="13" spans="1:17" ht="19.5" customHeight="1">
      <c r="A13" s="254"/>
      <c r="B13" s="277" t="s">
        <v>235</v>
      </c>
      <c r="C13" s="278"/>
      <c r="D13" s="264"/>
      <c r="E13" s="80"/>
      <c r="F13" s="279"/>
      <c r="G13" s="318"/>
      <c r="H13" s="319"/>
      <c r="I13" s="301"/>
      <c r="J13" s="301"/>
      <c r="K13" s="301"/>
      <c r="L13" s="318"/>
      <c r="M13" s="319"/>
      <c r="N13" s="301"/>
      <c r="O13" s="301"/>
      <c r="P13" s="301"/>
      <c r="Q13" s="429"/>
    </row>
    <row r="14" spans="1:17" ht="19.5" customHeight="1">
      <c r="A14" s="254"/>
      <c r="B14" s="277"/>
      <c r="C14" s="278"/>
      <c r="D14" s="264"/>
      <c r="E14" s="80"/>
      <c r="F14" s="279"/>
      <c r="G14" s="318"/>
      <c r="H14" s="319"/>
      <c r="I14" s="301"/>
      <c r="J14" s="301"/>
      <c r="K14" s="301"/>
      <c r="L14" s="318"/>
      <c r="M14" s="319"/>
      <c r="N14" s="301"/>
      <c r="O14" s="301"/>
      <c r="P14" s="301"/>
      <c r="Q14" s="429"/>
    </row>
    <row r="15" spans="1:17" ht="19.5" customHeight="1">
      <c r="A15" s="254">
        <v>5</v>
      </c>
      <c r="B15" s="280" t="s">
        <v>236</v>
      </c>
      <c r="C15" s="278">
        <v>5252046</v>
      </c>
      <c r="D15" s="264" t="s">
        <v>12</v>
      </c>
      <c r="E15" s="91" t="s">
        <v>321</v>
      </c>
      <c r="F15" s="279">
        <v>-1000</v>
      </c>
      <c r="G15" s="318">
        <v>999454</v>
      </c>
      <c r="H15" s="319">
        <v>999467</v>
      </c>
      <c r="I15" s="301">
        <f>G15-H15</f>
        <v>-13</v>
      </c>
      <c r="J15" s="301">
        <f>$F15*I15</f>
        <v>13000</v>
      </c>
      <c r="K15" s="301">
        <f>J15/1000000</f>
        <v>0.013</v>
      </c>
      <c r="L15" s="318">
        <v>999525</v>
      </c>
      <c r="M15" s="319">
        <v>999660</v>
      </c>
      <c r="N15" s="301">
        <f>L15-M15</f>
        <v>-135</v>
      </c>
      <c r="O15" s="301">
        <f>$F15*N15</f>
        <v>135000</v>
      </c>
      <c r="P15" s="301">
        <f>O15/1000000</f>
        <v>0.135</v>
      </c>
      <c r="Q15" s="429"/>
    </row>
    <row r="16" spans="1:17" ht="19.5" customHeight="1">
      <c r="A16" s="254">
        <v>6</v>
      </c>
      <c r="B16" s="280" t="s">
        <v>237</v>
      </c>
      <c r="C16" s="278">
        <v>4864851</v>
      </c>
      <c r="D16" s="264" t="s">
        <v>12</v>
      </c>
      <c r="E16" s="91" t="s">
        <v>321</v>
      </c>
      <c r="F16" s="279">
        <v>-500</v>
      </c>
      <c r="G16" s="318">
        <v>993768</v>
      </c>
      <c r="H16" s="319">
        <v>993788</v>
      </c>
      <c r="I16" s="301">
        <f>G16-H16</f>
        <v>-20</v>
      </c>
      <c r="J16" s="301">
        <f>$F16*I16</f>
        <v>10000</v>
      </c>
      <c r="K16" s="301">
        <f>J16/1000000</f>
        <v>0.01</v>
      </c>
      <c r="L16" s="318">
        <v>227</v>
      </c>
      <c r="M16" s="319">
        <v>155</v>
      </c>
      <c r="N16" s="301">
        <f>L16-M16</f>
        <v>72</v>
      </c>
      <c r="O16" s="301">
        <f>$F16*N16</f>
        <v>-36000</v>
      </c>
      <c r="P16" s="301">
        <f>O16/1000000</f>
        <v>-0.036</v>
      </c>
      <c r="Q16" s="429"/>
    </row>
    <row r="17" spans="1:17" ht="19.5" customHeight="1">
      <c r="A17" s="254">
        <v>7</v>
      </c>
      <c r="B17" s="280" t="s">
        <v>252</v>
      </c>
      <c r="C17" s="278">
        <v>4902559</v>
      </c>
      <c r="D17" s="264" t="s">
        <v>12</v>
      </c>
      <c r="E17" s="91" t="s">
        <v>321</v>
      </c>
      <c r="F17" s="279">
        <v>300</v>
      </c>
      <c r="G17" s="318">
        <v>231</v>
      </c>
      <c r="H17" s="319">
        <v>231</v>
      </c>
      <c r="I17" s="301">
        <f>G17-H17</f>
        <v>0</v>
      </c>
      <c r="J17" s="301">
        <f>$F17*I17</f>
        <v>0</v>
      </c>
      <c r="K17" s="301">
        <f>J17/1000000</f>
        <v>0</v>
      </c>
      <c r="L17" s="318">
        <v>0</v>
      </c>
      <c r="M17" s="319">
        <v>0</v>
      </c>
      <c r="N17" s="301">
        <f>L17-M17</f>
        <v>0</v>
      </c>
      <c r="O17" s="301">
        <f>$F17*N17</f>
        <v>0</v>
      </c>
      <c r="P17" s="301">
        <f>O17/1000000</f>
        <v>0</v>
      </c>
      <c r="Q17" s="429"/>
    </row>
    <row r="18" spans="1:17" ht="19.5" customHeight="1">
      <c r="A18" s="254"/>
      <c r="B18" s="277" t="s">
        <v>238</v>
      </c>
      <c r="C18" s="278"/>
      <c r="D18" s="264"/>
      <c r="E18" s="91"/>
      <c r="F18" s="281"/>
      <c r="G18" s="318"/>
      <c r="H18" s="319"/>
      <c r="I18" s="301"/>
      <c r="J18" s="301"/>
      <c r="K18" s="551">
        <f>SUM(K9:K17)</f>
        <v>0.05215</v>
      </c>
      <c r="L18" s="318"/>
      <c r="M18" s="319"/>
      <c r="N18" s="301"/>
      <c r="O18" s="301"/>
      <c r="P18" s="551">
        <f>SUM(P9:P17)</f>
        <v>-0.05196249999999999</v>
      </c>
      <c r="Q18" s="429"/>
    </row>
    <row r="19" spans="1:17" ht="19.5" customHeight="1">
      <c r="A19" s="254"/>
      <c r="B19" s="277" t="s">
        <v>239</v>
      </c>
      <c r="C19" s="278"/>
      <c r="D19" s="264"/>
      <c r="E19" s="91"/>
      <c r="F19" s="281"/>
      <c r="G19" s="318"/>
      <c r="H19" s="319"/>
      <c r="I19" s="301"/>
      <c r="J19" s="301"/>
      <c r="K19" s="301"/>
      <c r="L19" s="318"/>
      <c r="M19" s="319"/>
      <c r="N19" s="301"/>
      <c r="O19" s="301"/>
      <c r="P19" s="301"/>
      <c r="Q19" s="429"/>
    </row>
    <row r="20" spans="1:17" ht="19.5" customHeight="1">
      <c r="A20" s="254"/>
      <c r="B20" s="277" t="s">
        <v>240</v>
      </c>
      <c r="C20" s="278"/>
      <c r="D20" s="264"/>
      <c r="E20" s="91"/>
      <c r="F20" s="281"/>
      <c r="G20" s="318"/>
      <c r="H20" s="319"/>
      <c r="I20" s="301"/>
      <c r="J20" s="301"/>
      <c r="K20" s="301"/>
      <c r="L20" s="318"/>
      <c r="M20" s="319"/>
      <c r="N20" s="301"/>
      <c r="O20" s="301"/>
      <c r="P20" s="301"/>
      <c r="Q20" s="429"/>
    </row>
    <row r="21" spans="1:17" ht="19.5" customHeight="1">
      <c r="A21" s="254">
        <v>8</v>
      </c>
      <c r="B21" s="280" t="s">
        <v>241</v>
      </c>
      <c r="C21" s="278">
        <v>4864796</v>
      </c>
      <c r="D21" s="264" t="s">
        <v>12</v>
      </c>
      <c r="E21" s="91" t="s">
        <v>321</v>
      </c>
      <c r="F21" s="279">
        <v>200</v>
      </c>
      <c r="G21" s="318">
        <v>961914</v>
      </c>
      <c r="H21" s="319">
        <v>961967</v>
      </c>
      <c r="I21" s="301">
        <f>G21-H21</f>
        <v>-53</v>
      </c>
      <c r="J21" s="301">
        <f>$F21*I21</f>
        <v>-10600</v>
      </c>
      <c r="K21" s="301">
        <f>J21/1000000</f>
        <v>-0.0106</v>
      </c>
      <c r="L21" s="318">
        <v>993219</v>
      </c>
      <c r="M21" s="319">
        <v>993639</v>
      </c>
      <c r="N21" s="301">
        <f>L21-M21</f>
        <v>-420</v>
      </c>
      <c r="O21" s="301">
        <f>$F21*N21</f>
        <v>-84000</v>
      </c>
      <c r="P21" s="301">
        <f>O21/1000000</f>
        <v>-0.084</v>
      </c>
      <c r="Q21" s="439"/>
    </row>
    <row r="22" spans="1:17" ht="21" customHeight="1">
      <c r="A22" s="254">
        <v>9</v>
      </c>
      <c r="B22" s="280" t="s">
        <v>242</v>
      </c>
      <c r="C22" s="278">
        <v>4864804</v>
      </c>
      <c r="D22" s="264" t="s">
        <v>12</v>
      </c>
      <c r="E22" s="91" t="s">
        <v>321</v>
      </c>
      <c r="F22" s="279">
        <v>187.5</v>
      </c>
      <c r="G22" s="318">
        <v>75</v>
      </c>
      <c r="H22" s="319">
        <v>0</v>
      </c>
      <c r="I22" s="301">
        <f>G22-H22</f>
        <v>75</v>
      </c>
      <c r="J22" s="301">
        <f>$F22*I22</f>
        <v>14062.5</v>
      </c>
      <c r="K22" s="301">
        <f>J22/1000000</f>
        <v>0.0140625</v>
      </c>
      <c r="L22" s="318">
        <v>999737</v>
      </c>
      <c r="M22" s="319">
        <v>1000034</v>
      </c>
      <c r="N22" s="301">
        <f>L22-M22</f>
        <v>-297</v>
      </c>
      <c r="O22" s="301">
        <f>$F22*N22</f>
        <v>-55687.5</v>
      </c>
      <c r="P22" s="301">
        <f>O22/1000000</f>
        <v>-0.0556875</v>
      </c>
      <c r="Q22" s="808"/>
    </row>
    <row r="23" spans="1:17" ht="19.5" customHeight="1">
      <c r="A23" s="254"/>
      <c r="B23" s="277" t="s">
        <v>243</v>
      </c>
      <c r="C23" s="280"/>
      <c r="D23" s="264"/>
      <c r="E23" s="91"/>
      <c r="F23" s="281"/>
      <c r="G23" s="318"/>
      <c r="H23" s="319"/>
      <c r="I23" s="301"/>
      <c r="J23" s="301"/>
      <c r="K23" s="551">
        <f>SUM(K21:K22)</f>
        <v>0.0034625000000000003</v>
      </c>
      <c r="L23" s="318"/>
      <c r="M23" s="319"/>
      <c r="N23" s="301"/>
      <c r="O23" s="301"/>
      <c r="P23" s="551">
        <f>SUM(P21:P22)</f>
        <v>-0.13968750000000002</v>
      </c>
      <c r="Q23" s="429"/>
    </row>
    <row r="24" spans="1:17" ht="19.5" customHeight="1">
      <c r="A24" s="254"/>
      <c r="B24" s="277" t="s">
        <v>244</v>
      </c>
      <c r="C24" s="278"/>
      <c r="D24" s="264"/>
      <c r="E24" s="80"/>
      <c r="F24" s="279"/>
      <c r="G24" s="318"/>
      <c r="H24" s="319"/>
      <c r="I24" s="301"/>
      <c r="J24" s="301"/>
      <c r="K24" s="301"/>
      <c r="L24" s="318"/>
      <c r="M24" s="319"/>
      <c r="N24" s="301"/>
      <c r="O24" s="301"/>
      <c r="P24" s="301"/>
      <c r="Q24" s="429"/>
    </row>
    <row r="25" spans="1:17" ht="19.5" customHeight="1">
      <c r="A25" s="254"/>
      <c r="B25" s="277" t="s">
        <v>240</v>
      </c>
      <c r="C25" s="278"/>
      <c r="D25" s="264"/>
      <c r="E25" s="80"/>
      <c r="F25" s="279"/>
      <c r="G25" s="318"/>
      <c r="H25" s="319"/>
      <c r="I25" s="301"/>
      <c r="J25" s="301"/>
      <c r="K25" s="301"/>
      <c r="L25" s="318"/>
      <c r="M25" s="319"/>
      <c r="N25" s="301"/>
      <c r="O25" s="301"/>
      <c r="P25" s="301"/>
      <c r="Q25" s="429"/>
    </row>
    <row r="26" spans="1:17" ht="19.5" customHeight="1">
      <c r="A26" s="254">
        <v>10</v>
      </c>
      <c r="B26" s="280" t="s">
        <v>245</v>
      </c>
      <c r="C26" s="278">
        <v>4864866</v>
      </c>
      <c r="D26" s="264" t="s">
        <v>12</v>
      </c>
      <c r="E26" s="91" t="s">
        <v>321</v>
      </c>
      <c r="F26" s="467">
        <v>1250</v>
      </c>
      <c r="G26" s="318">
        <v>1338</v>
      </c>
      <c r="H26" s="319">
        <v>1330</v>
      </c>
      <c r="I26" s="301">
        <f aca="true" t="shared" si="0" ref="I26:I32">G26-H26</f>
        <v>8</v>
      </c>
      <c r="J26" s="301">
        <f aca="true" t="shared" si="1" ref="J26:J32">$F26*I26</f>
        <v>10000</v>
      </c>
      <c r="K26" s="301">
        <f aca="true" t="shared" si="2" ref="K26:K32">J26/1000000</f>
        <v>0.01</v>
      </c>
      <c r="L26" s="318">
        <v>998657</v>
      </c>
      <c r="M26" s="319">
        <v>998669</v>
      </c>
      <c r="N26" s="301">
        <f aca="true" t="shared" si="3" ref="N26:N32">L26-M26</f>
        <v>-12</v>
      </c>
      <c r="O26" s="301">
        <f aca="true" t="shared" si="4" ref="O26:O32">$F26*N26</f>
        <v>-15000</v>
      </c>
      <c r="P26" s="301">
        <f aca="true" t="shared" si="5" ref="P26:P32">O26/1000000</f>
        <v>-0.015</v>
      </c>
      <c r="Q26" s="429"/>
    </row>
    <row r="27" spans="1:17" ht="19.5" customHeight="1">
      <c r="A27" s="254">
        <v>11</v>
      </c>
      <c r="B27" s="280" t="s">
        <v>246</v>
      </c>
      <c r="C27" s="278">
        <v>5295125</v>
      </c>
      <c r="D27" s="264" t="s">
        <v>12</v>
      </c>
      <c r="E27" s="91" t="s">
        <v>321</v>
      </c>
      <c r="F27" s="467">
        <v>93.75</v>
      </c>
      <c r="G27" s="318">
        <v>368884</v>
      </c>
      <c r="H27" s="319">
        <v>368884</v>
      </c>
      <c r="I27" s="301">
        <f t="shared" si="0"/>
        <v>0</v>
      </c>
      <c r="J27" s="301">
        <f t="shared" si="1"/>
        <v>0</v>
      </c>
      <c r="K27" s="301">
        <f t="shared" si="2"/>
        <v>0</v>
      </c>
      <c r="L27" s="318">
        <v>219957</v>
      </c>
      <c r="M27" s="319">
        <v>220080</v>
      </c>
      <c r="N27" s="301">
        <f t="shared" si="3"/>
        <v>-123</v>
      </c>
      <c r="O27" s="301">
        <f t="shared" si="4"/>
        <v>-11531.25</v>
      </c>
      <c r="P27" s="301">
        <f t="shared" si="5"/>
        <v>-0.01153125</v>
      </c>
      <c r="Q27" s="439" t="s">
        <v>481</v>
      </c>
    </row>
    <row r="28" spans="1:17" ht="19.5" customHeight="1">
      <c r="A28" s="254"/>
      <c r="B28" s="280"/>
      <c r="C28" s="278">
        <v>5295199</v>
      </c>
      <c r="D28" s="264" t="s">
        <v>12</v>
      </c>
      <c r="E28" s="91" t="s">
        <v>321</v>
      </c>
      <c r="F28" s="467">
        <v>937.5</v>
      </c>
      <c r="G28" s="318">
        <v>999999</v>
      </c>
      <c r="H28" s="319">
        <v>1000000</v>
      </c>
      <c r="I28" s="301">
        <f>G28-H28</f>
        <v>-1</v>
      </c>
      <c r="J28" s="301">
        <f>$F28*I28</f>
        <v>-937.5</v>
      </c>
      <c r="K28" s="301">
        <f>J28/1000000</f>
        <v>-0.0009375</v>
      </c>
      <c r="L28" s="318">
        <v>999894</v>
      </c>
      <c r="M28" s="319">
        <v>1000000</v>
      </c>
      <c r="N28" s="301">
        <f>L28-M28</f>
        <v>-106</v>
      </c>
      <c r="O28" s="301">
        <f>$F28*N28</f>
        <v>-99375</v>
      </c>
      <c r="P28" s="301">
        <f>O28/1000000</f>
        <v>-0.099375</v>
      </c>
      <c r="Q28" s="429" t="s">
        <v>477</v>
      </c>
    </row>
    <row r="29" spans="1:17" ht="19.5" customHeight="1">
      <c r="A29" s="254">
        <v>12</v>
      </c>
      <c r="B29" s="280" t="s">
        <v>247</v>
      </c>
      <c r="C29" s="278">
        <v>4864814</v>
      </c>
      <c r="D29" s="264" t="s">
        <v>12</v>
      </c>
      <c r="E29" s="91" t="s">
        <v>321</v>
      </c>
      <c r="F29" s="467">
        <v>125</v>
      </c>
      <c r="G29" s="318">
        <v>999785</v>
      </c>
      <c r="H29" s="319">
        <v>999781</v>
      </c>
      <c r="I29" s="301">
        <f>G29-H29</f>
        <v>4</v>
      </c>
      <c r="J29" s="301">
        <f>$F29*I29</f>
        <v>500</v>
      </c>
      <c r="K29" s="301">
        <f>J29/1000000</f>
        <v>0.0005</v>
      </c>
      <c r="L29" s="318">
        <v>998809</v>
      </c>
      <c r="M29" s="319">
        <v>999866</v>
      </c>
      <c r="N29" s="301">
        <f>L29-M29</f>
        <v>-1057</v>
      </c>
      <c r="O29" s="301">
        <f>$F29*N29</f>
        <v>-132125</v>
      </c>
      <c r="P29" s="301">
        <f>O29/1000000</f>
        <v>-0.132125</v>
      </c>
      <c r="Q29" s="429"/>
    </row>
    <row r="30" spans="1:17" ht="19.5" customHeight="1">
      <c r="A30" s="254">
        <v>13</v>
      </c>
      <c r="B30" s="280" t="s">
        <v>248</v>
      </c>
      <c r="C30" s="278">
        <v>4865179</v>
      </c>
      <c r="D30" s="264" t="s">
        <v>12</v>
      </c>
      <c r="E30" s="91" t="s">
        <v>321</v>
      </c>
      <c r="F30" s="467">
        <v>3750</v>
      </c>
      <c r="G30" s="318">
        <v>622</v>
      </c>
      <c r="H30" s="319">
        <v>623</v>
      </c>
      <c r="I30" s="301">
        <f t="shared" si="0"/>
        <v>-1</v>
      </c>
      <c r="J30" s="301">
        <f t="shared" si="1"/>
        <v>-3750</v>
      </c>
      <c r="K30" s="301">
        <f t="shared" si="2"/>
        <v>-0.00375</v>
      </c>
      <c r="L30" s="318">
        <v>133</v>
      </c>
      <c r="M30" s="319">
        <v>142</v>
      </c>
      <c r="N30" s="301">
        <f t="shared" si="3"/>
        <v>-9</v>
      </c>
      <c r="O30" s="301">
        <f t="shared" si="4"/>
        <v>-33750</v>
      </c>
      <c r="P30" s="301">
        <f t="shared" si="5"/>
        <v>-0.03375</v>
      </c>
      <c r="Q30" s="429"/>
    </row>
    <row r="31" spans="1:17" ht="19.5" customHeight="1">
      <c r="A31" s="254">
        <v>14</v>
      </c>
      <c r="B31" s="280" t="s">
        <v>249</v>
      </c>
      <c r="C31" s="278">
        <v>4865152</v>
      </c>
      <c r="D31" s="264" t="s">
        <v>12</v>
      </c>
      <c r="E31" s="91" t="s">
        <v>321</v>
      </c>
      <c r="F31" s="467">
        <v>1000</v>
      </c>
      <c r="G31" s="318">
        <v>999229</v>
      </c>
      <c r="H31" s="319">
        <v>999238</v>
      </c>
      <c r="I31" s="301">
        <f>G31-H31</f>
        <v>-9</v>
      </c>
      <c r="J31" s="301">
        <f>$F31*I31</f>
        <v>-9000</v>
      </c>
      <c r="K31" s="301">
        <f>J31/1000000</f>
        <v>-0.009</v>
      </c>
      <c r="L31" s="318">
        <v>999911</v>
      </c>
      <c r="M31" s="319">
        <v>999970</v>
      </c>
      <c r="N31" s="301">
        <f>L31-M31</f>
        <v>-59</v>
      </c>
      <c r="O31" s="301">
        <f>$F31*N31</f>
        <v>-59000</v>
      </c>
      <c r="P31" s="301">
        <f>O31/1000000</f>
        <v>-0.059</v>
      </c>
      <c r="Q31" s="439"/>
    </row>
    <row r="32" spans="1:17" ht="19.5" customHeight="1">
      <c r="A32" s="254">
        <v>15</v>
      </c>
      <c r="B32" s="280" t="s">
        <v>348</v>
      </c>
      <c r="C32" s="278">
        <v>4864821</v>
      </c>
      <c r="D32" s="264" t="s">
        <v>12</v>
      </c>
      <c r="E32" s="91" t="s">
        <v>321</v>
      </c>
      <c r="F32" s="467">
        <v>1000</v>
      </c>
      <c r="G32" s="318">
        <v>978629</v>
      </c>
      <c r="H32" s="319">
        <v>978783</v>
      </c>
      <c r="I32" s="301">
        <f t="shared" si="0"/>
        <v>-154</v>
      </c>
      <c r="J32" s="301">
        <f t="shared" si="1"/>
        <v>-154000</v>
      </c>
      <c r="K32" s="301">
        <f t="shared" si="2"/>
        <v>-0.154</v>
      </c>
      <c r="L32" s="318">
        <v>989327</v>
      </c>
      <c r="M32" s="319">
        <v>988704</v>
      </c>
      <c r="N32" s="301">
        <f t="shared" si="3"/>
        <v>623</v>
      </c>
      <c r="O32" s="301">
        <f t="shared" si="4"/>
        <v>623000</v>
      </c>
      <c r="P32" s="301">
        <f t="shared" si="5"/>
        <v>0.623</v>
      </c>
      <c r="Q32" s="448"/>
    </row>
    <row r="33" spans="1:17" ht="19.5" customHeight="1">
      <c r="A33" s="254"/>
      <c r="B33" s="277" t="s">
        <v>235</v>
      </c>
      <c r="C33" s="278"/>
      <c r="D33" s="264"/>
      <c r="E33" s="80"/>
      <c r="F33" s="279"/>
      <c r="G33" s="318"/>
      <c r="H33" s="319"/>
      <c r="I33" s="301"/>
      <c r="J33" s="301"/>
      <c r="K33" s="301"/>
      <c r="L33" s="318"/>
      <c r="M33" s="319"/>
      <c r="N33" s="301"/>
      <c r="O33" s="301"/>
      <c r="P33" s="301"/>
      <c r="Q33" s="429"/>
    </row>
    <row r="34" spans="1:17" ht="19.5" customHeight="1">
      <c r="A34" s="254">
        <v>16</v>
      </c>
      <c r="B34" s="280" t="s">
        <v>250</v>
      </c>
      <c r="C34" s="278">
        <v>5128406</v>
      </c>
      <c r="D34" s="264" t="s">
        <v>12</v>
      </c>
      <c r="E34" s="91" t="s">
        <v>321</v>
      </c>
      <c r="F34" s="467">
        <v>-625</v>
      </c>
      <c r="G34" s="318">
        <v>356</v>
      </c>
      <c r="H34" s="319">
        <v>375</v>
      </c>
      <c r="I34" s="301">
        <f>G34-H34</f>
        <v>-19</v>
      </c>
      <c r="J34" s="301">
        <f>$F34*I34</f>
        <v>11875</v>
      </c>
      <c r="K34" s="301">
        <f>J34/1000000</f>
        <v>0.011875</v>
      </c>
      <c r="L34" s="318">
        <v>999871</v>
      </c>
      <c r="M34" s="319">
        <v>999911</v>
      </c>
      <c r="N34" s="301">
        <f>L34-M34</f>
        <v>-40</v>
      </c>
      <c r="O34" s="301">
        <f>$F34*N34</f>
        <v>25000</v>
      </c>
      <c r="P34" s="301">
        <f>O34/1000000</f>
        <v>0.025</v>
      </c>
      <c r="Q34" s="785"/>
    </row>
    <row r="35" spans="1:17" ht="19.5" customHeight="1">
      <c r="A35" s="254">
        <v>17</v>
      </c>
      <c r="B35" s="280" t="s">
        <v>253</v>
      </c>
      <c r="C35" s="278">
        <v>4902559</v>
      </c>
      <c r="D35" s="264" t="s">
        <v>12</v>
      </c>
      <c r="E35" s="91" t="s">
        <v>321</v>
      </c>
      <c r="F35" s="278">
        <v>-300</v>
      </c>
      <c r="G35" s="318">
        <v>231</v>
      </c>
      <c r="H35" s="319">
        <v>231</v>
      </c>
      <c r="I35" s="301">
        <f>G35-H35</f>
        <v>0</v>
      </c>
      <c r="J35" s="301">
        <f>$F35*I35</f>
        <v>0</v>
      </c>
      <c r="K35" s="301">
        <f>J35/1000000</f>
        <v>0</v>
      </c>
      <c r="L35" s="318">
        <v>0</v>
      </c>
      <c r="M35" s="319">
        <v>0</v>
      </c>
      <c r="N35" s="301">
        <f>L35-M35</f>
        <v>0</v>
      </c>
      <c r="O35" s="301">
        <f>$F35*N35</f>
        <v>0</v>
      </c>
      <c r="P35" s="301">
        <f>O35/1000000</f>
        <v>0</v>
      </c>
      <c r="Q35" s="429"/>
    </row>
    <row r="36" spans="1:17" ht="19.5" customHeight="1" thickBot="1">
      <c r="A36" s="282"/>
      <c r="B36" s="283" t="s">
        <v>251</v>
      </c>
      <c r="C36" s="283"/>
      <c r="D36" s="283"/>
      <c r="E36" s="283"/>
      <c r="F36" s="283"/>
      <c r="G36" s="97"/>
      <c r="H36" s="96"/>
      <c r="I36" s="96"/>
      <c r="J36" s="96"/>
      <c r="K36" s="393">
        <f>SUM(K26:K35)</f>
        <v>-0.1453125</v>
      </c>
      <c r="L36" s="288"/>
      <c r="M36" s="637"/>
      <c r="N36" s="637"/>
      <c r="O36" s="637"/>
      <c r="P36" s="285">
        <f>SUM(P26:P35)</f>
        <v>0.29721875000000003</v>
      </c>
      <c r="Q36" s="515"/>
    </row>
    <row r="37" spans="1:16" ht="13.5" thickTop="1">
      <c r="A37" s="51"/>
      <c r="B37" s="2"/>
      <c r="C37" s="87"/>
      <c r="D37" s="51"/>
      <c r="E37" s="87"/>
      <c r="F37" s="9"/>
      <c r="G37" s="9"/>
      <c r="H37" s="9"/>
      <c r="I37" s="9"/>
      <c r="J37" s="9"/>
      <c r="K37" s="10"/>
      <c r="L37" s="289"/>
      <c r="M37" s="506"/>
      <c r="N37" s="506"/>
      <c r="O37" s="506"/>
      <c r="P37" s="506"/>
    </row>
    <row r="38" spans="11:16" ht="12.75">
      <c r="K38" s="506"/>
      <c r="L38" s="506"/>
      <c r="M38" s="506"/>
      <c r="N38" s="506"/>
      <c r="O38" s="506"/>
      <c r="P38" s="506"/>
    </row>
    <row r="39" spans="7:16" ht="12.75">
      <c r="G39" s="638"/>
      <c r="K39" s="506"/>
      <c r="L39" s="506"/>
      <c r="M39" s="506"/>
      <c r="N39" s="506"/>
      <c r="O39" s="506"/>
      <c r="P39" s="506"/>
    </row>
    <row r="40" spans="2:16" ht="21.75">
      <c r="B40" s="177" t="s">
        <v>307</v>
      </c>
      <c r="K40" s="639">
        <f>K18</f>
        <v>0.05215</v>
      </c>
      <c r="L40" s="640"/>
      <c r="M40" s="640"/>
      <c r="N40" s="640"/>
      <c r="O40" s="640"/>
      <c r="P40" s="639">
        <f>P18</f>
        <v>-0.05196249999999999</v>
      </c>
    </row>
    <row r="41" spans="2:16" ht="21.75">
      <c r="B41" s="177" t="s">
        <v>308</v>
      </c>
      <c r="K41" s="639">
        <f>K23</f>
        <v>0.0034625000000000003</v>
      </c>
      <c r="L41" s="640"/>
      <c r="M41" s="640"/>
      <c r="N41" s="640"/>
      <c r="O41" s="640"/>
      <c r="P41" s="639">
        <f>P23</f>
        <v>-0.13968750000000002</v>
      </c>
    </row>
    <row r="42" spans="2:16" ht="21.75">
      <c r="B42" s="177" t="s">
        <v>309</v>
      </c>
      <c r="K42" s="639">
        <f>K36</f>
        <v>-0.1453125</v>
      </c>
      <c r="L42" s="640"/>
      <c r="M42" s="640"/>
      <c r="N42" s="640"/>
      <c r="O42" s="640"/>
      <c r="P42" s="641">
        <f>P36</f>
        <v>0.29721875000000003</v>
      </c>
    </row>
  </sheetData>
  <sheetProtection/>
  <printOptions horizontalCentered="1"/>
  <pageMargins left="0.4" right="0.38" top="0.59" bottom="0.58" header="0.5" footer="0.5"/>
  <pageSetup horizontalDpi="600" verticalDpi="6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="84" zoomScaleNormal="75" zoomScaleSheetLayoutView="84" zoomScalePageLayoutView="0" workbookViewId="0" topLeftCell="A1">
      <selection activeCell="A48" sqref="A48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57421875" style="0" customWidth="1"/>
    <col min="8" max="8" width="14.8515625" style="0" customWidth="1"/>
    <col min="9" max="9" width="13.0039062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18.7109375" style="0" customWidth="1"/>
    <col min="18" max="18" width="7.57421875" style="0" customWidth="1"/>
  </cols>
  <sheetData>
    <row r="1" ht="26.25">
      <c r="A1" s="1" t="s">
        <v>214</v>
      </c>
    </row>
    <row r="2" spans="1:16" ht="20.25">
      <c r="A2" s="296" t="s">
        <v>215</v>
      </c>
      <c r="P2" s="261" t="str">
        <f>NDPL!Q1</f>
        <v>MAY-2022</v>
      </c>
    </row>
    <row r="3" spans="1:9" ht="18">
      <c r="A3" s="173" t="s">
        <v>324</v>
      </c>
      <c r="B3" s="173"/>
      <c r="C3" s="249"/>
      <c r="D3" s="250"/>
      <c r="E3" s="250"/>
      <c r="F3" s="249"/>
      <c r="G3" s="249"/>
      <c r="H3" s="249"/>
      <c r="I3" s="249"/>
    </row>
    <row r="4" spans="1:16" ht="24" thickBot="1">
      <c r="A4" s="3"/>
      <c r="G4" s="17"/>
      <c r="H4" s="17"/>
      <c r="I4" s="44" t="s">
        <v>370</v>
      </c>
      <c r="J4" s="17"/>
      <c r="K4" s="17"/>
      <c r="L4" s="17"/>
      <c r="M4" s="17"/>
      <c r="N4" s="44" t="s">
        <v>371</v>
      </c>
      <c r="O4" s="17"/>
      <c r="P4" s="17"/>
    </row>
    <row r="5" spans="1:17" ht="39.75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31/05/2022</v>
      </c>
      <c r="H5" s="31" t="str">
        <f>NDPL!H5</f>
        <v>INTIAL READING 01/05/2022</v>
      </c>
      <c r="I5" s="31" t="s">
        <v>4</v>
      </c>
      <c r="J5" s="31" t="s">
        <v>5</v>
      </c>
      <c r="K5" s="31" t="s">
        <v>6</v>
      </c>
      <c r="L5" s="33" t="str">
        <f>NDPL!G5</f>
        <v>FINAL READING 31/05/2022</v>
      </c>
      <c r="M5" s="31" t="str">
        <f>NDPL!H5</f>
        <v>INTIAL READING 01/05/2022</v>
      </c>
      <c r="N5" s="31" t="s">
        <v>4</v>
      </c>
      <c r="O5" s="31" t="s">
        <v>5</v>
      </c>
      <c r="P5" s="32" t="s">
        <v>6</v>
      </c>
      <c r="Q5" s="32" t="s">
        <v>284</v>
      </c>
    </row>
    <row r="6" ht="14.25" thickBot="1" thickTop="1"/>
    <row r="7" spans="1:17" ht="13.5" thickTop="1">
      <c r="A7" s="22"/>
      <c r="B7" s="104"/>
      <c r="C7" s="23"/>
      <c r="D7" s="23"/>
      <c r="E7" s="23"/>
      <c r="F7" s="28"/>
      <c r="G7" s="22"/>
      <c r="H7" s="23"/>
      <c r="I7" s="23"/>
      <c r="J7" s="23"/>
      <c r="K7" s="28"/>
      <c r="L7" s="22"/>
      <c r="M7" s="23"/>
      <c r="N7" s="23"/>
      <c r="O7" s="23"/>
      <c r="P7" s="28"/>
      <c r="Q7" s="142"/>
    </row>
    <row r="8" spans="1:17" ht="18">
      <c r="A8" s="108"/>
      <c r="B8" s="404" t="s">
        <v>260</v>
      </c>
      <c r="C8" s="403"/>
      <c r="D8" s="111"/>
      <c r="E8" s="111"/>
      <c r="F8" s="113"/>
      <c r="G8" s="122"/>
      <c r="H8" s="17"/>
      <c r="I8" s="64"/>
      <c r="J8" s="64"/>
      <c r="K8" s="66"/>
      <c r="L8" s="65"/>
      <c r="M8" s="63"/>
      <c r="N8" s="64"/>
      <c r="O8" s="64"/>
      <c r="P8" s="66"/>
      <c r="Q8" s="143"/>
    </row>
    <row r="9" spans="1:17" ht="18">
      <c r="A9" s="115"/>
      <c r="B9" s="405" t="s">
        <v>261</v>
      </c>
      <c r="C9" s="406" t="s">
        <v>255</v>
      </c>
      <c r="D9" s="116"/>
      <c r="E9" s="111"/>
      <c r="F9" s="113"/>
      <c r="G9" s="21"/>
      <c r="H9" s="17"/>
      <c r="I9" s="64"/>
      <c r="J9" s="64"/>
      <c r="K9" s="66"/>
      <c r="L9" s="172"/>
      <c r="M9" s="64"/>
      <c r="N9" s="64"/>
      <c r="O9" s="64"/>
      <c r="P9" s="66"/>
      <c r="Q9" s="143"/>
    </row>
    <row r="10" spans="1:17" s="425" customFormat="1" ht="18">
      <c r="A10" s="396">
        <v>1</v>
      </c>
      <c r="B10" s="495" t="s">
        <v>256</v>
      </c>
      <c r="C10" s="403">
        <v>5295181</v>
      </c>
      <c r="D10" s="421" t="s">
        <v>12</v>
      </c>
      <c r="E10" s="111" t="s">
        <v>328</v>
      </c>
      <c r="F10" s="496">
        <v>1000</v>
      </c>
      <c r="G10" s="318">
        <v>226373</v>
      </c>
      <c r="H10" s="319">
        <v>225303</v>
      </c>
      <c r="I10" s="301">
        <f>G10-H10</f>
        <v>1070</v>
      </c>
      <c r="J10" s="301">
        <f>$F10*I10</f>
        <v>1070000</v>
      </c>
      <c r="K10" s="301">
        <f>J10/1000000</f>
        <v>1.07</v>
      </c>
      <c r="L10" s="318">
        <v>47835</v>
      </c>
      <c r="M10" s="319">
        <v>47829</v>
      </c>
      <c r="N10" s="301">
        <f>L10-M10</f>
        <v>6</v>
      </c>
      <c r="O10" s="301">
        <f>$F10*N10</f>
        <v>6000</v>
      </c>
      <c r="P10" s="301">
        <f>O10/1000000</f>
        <v>0.006</v>
      </c>
      <c r="Q10" s="429"/>
    </row>
    <row r="11" spans="1:17" s="425" customFormat="1" ht="18">
      <c r="A11" s="396"/>
      <c r="B11" s="495"/>
      <c r="C11" s="403"/>
      <c r="D11" s="421"/>
      <c r="E11" s="111"/>
      <c r="F11" s="496">
        <v>1000</v>
      </c>
      <c r="G11" s="318">
        <v>221890</v>
      </c>
      <c r="H11" s="319">
        <v>221058</v>
      </c>
      <c r="I11" s="301">
        <f>G11-H11</f>
        <v>832</v>
      </c>
      <c r="J11" s="301">
        <f>$F11*I11</f>
        <v>832000</v>
      </c>
      <c r="K11" s="301">
        <f>J11/1000000</f>
        <v>0.832</v>
      </c>
      <c r="L11" s="318"/>
      <c r="M11" s="319"/>
      <c r="N11" s="301"/>
      <c r="O11" s="301"/>
      <c r="P11" s="301"/>
      <c r="Q11" s="429"/>
    </row>
    <row r="12" spans="1:17" s="425" customFormat="1" ht="18">
      <c r="A12" s="396">
        <v>2</v>
      </c>
      <c r="B12" s="495" t="s">
        <v>258</v>
      </c>
      <c r="C12" s="403">
        <v>4864970</v>
      </c>
      <c r="D12" s="421" t="s">
        <v>12</v>
      </c>
      <c r="E12" s="111" t="s">
        <v>328</v>
      </c>
      <c r="F12" s="496">
        <v>2000</v>
      </c>
      <c r="G12" s="318">
        <v>27637</v>
      </c>
      <c r="H12" s="319">
        <v>26956</v>
      </c>
      <c r="I12" s="301">
        <f>G12-H12</f>
        <v>681</v>
      </c>
      <c r="J12" s="301">
        <f>$F12*I12</f>
        <v>1362000</v>
      </c>
      <c r="K12" s="301">
        <f>J12/1000000</f>
        <v>1.362</v>
      </c>
      <c r="L12" s="318">
        <v>1634</v>
      </c>
      <c r="M12" s="319">
        <v>1630</v>
      </c>
      <c r="N12" s="301">
        <f>L12-M12</f>
        <v>4</v>
      </c>
      <c r="O12" s="301">
        <f>$F12*N12</f>
        <v>8000</v>
      </c>
      <c r="P12" s="301">
        <f>O12/1000000</f>
        <v>0.008</v>
      </c>
      <c r="Q12" s="439"/>
    </row>
    <row r="13" spans="1:17" s="425" customFormat="1" ht="18">
      <c r="A13" s="90">
        <v>3</v>
      </c>
      <c r="B13" s="743" t="s">
        <v>451</v>
      </c>
      <c r="C13" s="403">
        <v>4864958</v>
      </c>
      <c r="D13" s="694" t="s">
        <v>12</v>
      </c>
      <c r="E13" s="694" t="s">
        <v>328</v>
      </c>
      <c r="F13" s="496">
        <v>-500</v>
      </c>
      <c r="G13" s="318">
        <v>875326</v>
      </c>
      <c r="H13" s="319">
        <v>877861</v>
      </c>
      <c r="I13" s="301">
        <f>G13-H13</f>
        <v>-2535</v>
      </c>
      <c r="J13" s="301">
        <f>$F13*I13</f>
        <v>1267500</v>
      </c>
      <c r="K13" s="301">
        <f>J13/1000000</f>
        <v>1.2675</v>
      </c>
      <c r="L13" s="318">
        <v>997991</v>
      </c>
      <c r="M13" s="319">
        <v>997991</v>
      </c>
      <c r="N13" s="301">
        <f>L13-M13</f>
        <v>0</v>
      </c>
      <c r="O13" s="301">
        <f>$F13*N13</f>
        <v>0</v>
      </c>
      <c r="P13" s="301">
        <f>O13/1000000</f>
        <v>0</v>
      </c>
      <c r="Q13" s="429"/>
    </row>
    <row r="14" spans="1:17" s="425" customFormat="1" ht="18">
      <c r="A14" s="90">
        <v>4</v>
      </c>
      <c r="B14" s="743" t="s">
        <v>452</v>
      </c>
      <c r="C14" s="403">
        <v>5295115</v>
      </c>
      <c r="D14" s="694" t="s">
        <v>12</v>
      </c>
      <c r="E14" s="694" t="s">
        <v>328</v>
      </c>
      <c r="F14" s="496">
        <v>-100</v>
      </c>
      <c r="G14" s="318">
        <v>417924</v>
      </c>
      <c r="H14" s="319">
        <v>418701</v>
      </c>
      <c r="I14" s="301">
        <f>G14-H14</f>
        <v>-777</v>
      </c>
      <c r="J14" s="301">
        <f>$F14*I14</f>
        <v>77700</v>
      </c>
      <c r="K14" s="301">
        <f>J14/1000000</f>
        <v>0.0777</v>
      </c>
      <c r="L14" s="318">
        <v>984122</v>
      </c>
      <c r="M14" s="319">
        <v>984122</v>
      </c>
      <c r="N14" s="301">
        <f>L14-M14</f>
        <v>0</v>
      </c>
      <c r="O14" s="301">
        <f>$F14*N14</f>
        <v>0</v>
      </c>
      <c r="P14" s="301">
        <f>O14/1000000</f>
        <v>0</v>
      </c>
      <c r="Q14" s="429"/>
    </row>
    <row r="15" spans="1:17" ht="14.25">
      <c r="A15" s="90"/>
      <c r="B15" s="117"/>
      <c r="C15" s="101"/>
      <c r="D15" s="421"/>
      <c r="E15" s="118"/>
      <c r="F15" s="119"/>
      <c r="G15" s="123"/>
      <c r="H15" s="124"/>
      <c r="I15" s="64"/>
      <c r="J15" s="64"/>
      <c r="K15" s="64"/>
      <c r="L15" s="172"/>
      <c r="M15" s="64"/>
      <c r="N15" s="64"/>
      <c r="O15" s="64"/>
      <c r="P15" s="66"/>
      <c r="Q15" s="143"/>
    </row>
    <row r="16" spans="1:17" ht="18">
      <c r="A16" s="90"/>
      <c r="B16" s="117"/>
      <c r="C16" s="101"/>
      <c r="D16" s="421"/>
      <c r="E16" s="118"/>
      <c r="F16" s="119"/>
      <c r="G16" s="123"/>
      <c r="H16" s="416" t="s">
        <v>293</v>
      </c>
      <c r="I16" s="399"/>
      <c r="J16" s="284"/>
      <c r="K16" s="400">
        <f>SUM(K10:K15)</f>
        <v>4.6092</v>
      </c>
      <c r="L16" s="172"/>
      <c r="M16" s="417" t="s">
        <v>293</v>
      </c>
      <c r="N16" s="401"/>
      <c r="O16" s="397"/>
      <c r="P16" s="400">
        <f>SUM(P10:P15)</f>
        <v>0.014</v>
      </c>
      <c r="Q16" s="143"/>
    </row>
    <row r="17" spans="1:17" ht="18">
      <c r="A17" s="90"/>
      <c r="B17" s="293"/>
      <c r="C17" s="292"/>
      <c r="D17" s="421"/>
      <c r="E17" s="118"/>
      <c r="F17" s="119"/>
      <c r="G17" s="123"/>
      <c r="H17" s="124"/>
      <c r="I17" s="64"/>
      <c r="J17" s="64"/>
      <c r="K17" s="66"/>
      <c r="L17" s="172"/>
      <c r="M17" s="64"/>
      <c r="N17" s="64"/>
      <c r="O17" s="64"/>
      <c r="P17" s="66"/>
      <c r="Q17" s="143"/>
    </row>
    <row r="18" spans="1:17" ht="18">
      <c r="A18" s="21"/>
      <c r="B18" s="17"/>
      <c r="C18" s="17"/>
      <c r="D18" s="17"/>
      <c r="E18" s="17"/>
      <c r="F18" s="17"/>
      <c r="G18" s="21"/>
      <c r="H18" s="419"/>
      <c r="I18" s="418"/>
      <c r="J18" s="370"/>
      <c r="K18" s="402"/>
      <c r="L18" s="21"/>
      <c r="M18" s="419"/>
      <c r="N18" s="402"/>
      <c r="O18" s="370"/>
      <c r="P18" s="402"/>
      <c r="Q18" s="143"/>
    </row>
    <row r="19" spans="1:17" ht="12.75">
      <c r="A19" s="21"/>
      <c r="B19" s="17"/>
      <c r="C19" s="17"/>
      <c r="D19" s="17"/>
      <c r="E19" s="17"/>
      <c r="F19" s="17"/>
      <c r="G19" s="21"/>
      <c r="H19" s="17"/>
      <c r="I19" s="17"/>
      <c r="J19" s="17"/>
      <c r="K19" s="17"/>
      <c r="L19" s="21"/>
      <c r="M19" s="17"/>
      <c r="N19" s="17"/>
      <c r="O19" s="17"/>
      <c r="P19" s="95"/>
      <c r="Q19" s="143"/>
    </row>
    <row r="20" spans="1:17" ht="13.5" thickBot="1">
      <c r="A20" s="25"/>
      <c r="B20" s="26"/>
      <c r="C20" s="26"/>
      <c r="D20" s="26"/>
      <c r="E20" s="26"/>
      <c r="F20" s="26"/>
      <c r="G20" s="25"/>
      <c r="H20" s="26"/>
      <c r="I20" s="185"/>
      <c r="J20" s="26"/>
      <c r="K20" s="186"/>
      <c r="L20" s="25"/>
      <c r="M20" s="26"/>
      <c r="N20" s="185"/>
      <c r="O20" s="26"/>
      <c r="P20" s="186"/>
      <c r="Q20" s="144"/>
    </row>
    <row r="21" ht="13.5" thickTop="1"/>
    <row r="25" spans="1:16" ht="18">
      <c r="A25" s="407" t="s">
        <v>263</v>
      </c>
      <c r="B25" s="174"/>
      <c r="C25" s="174"/>
      <c r="D25" s="174"/>
      <c r="E25" s="174"/>
      <c r="F25" s="174"/>
      <c r="K25" s="125">
        <f>(K16+K18)</f>
        <v>4.6092</v>
      </c>
      <c r="L25" s="126"/>
      <c r="M25" s="126"/>
      <c r="N25" s="126"/>
      <c r="O25" s="126"/>
      <c r="P25" s="125">
        <f>(P16+P18)</f>
        <v>0.014</v>
      </c>
    </row>
    <row r="28" spans="1:2" ht="18">
      <c r="A28" s="407" t="s">
        <v>264</v>
      </c>
      <c r="B28" s="407" t="s">
        <v>265</v>
      </c>
    </row>
    <row r="29" spans="1:16" ht="18">
      <c r="A29" s="187"/>
      <c r="B29" s="187"/>
      <c r="H29" s="147" t="s">
        <v>266</v>
      </c>
      <c r="I29" s="174"/>
      <c r="J29" s="147"/>
      <c r="K29" s="259">
        <f>SUM(NDPL!K55:K59)</f>
        <v>-12.310637710000002</v>
      </c>
      <c r="L29" s="259"/>
      <c r="M29" s="259"/>
      <c r="N29" s="259"/>
      <c r="O29" s="259"/>
      <c r="P29" s="259">
        <f>SUM(NDPL!P55:P59)</f>
        <v>0</v>
      </c>
    </row>
    <row r="30" spans="8:16" ht="18">
      <c r="H30" s="147" t="s">
        <v>267</v>
      </c>
      <c r="I30" s="174"/>
      <c r="J30" s="147"/>
      <c r="K30" s="259">
        <f>BRPL!K18</f>
        <v>0</v>
      </c>
      <c r="L30" s="259"/>
      <c r="M30" s="259"/>
      <c r="N30" s="259"/>
      <c r="O30" s="259"/>
      <c r="P30" s="259">
        <f>BRPL!P18</f>
        <v>0</v>
      </c>
    </row>
    <row r="31" spans="8:16" ht="18">
      <c r="H31" s="147" t="s">
        <v>268</v>
      </c>
      <c r="I31" s="174"/>
      <c r="J31" s="147"/>
      <c r="K31" s="174">
        <f>SUM(BYPL!K31,BYPL!K82:K85)</f>
        <v>-3.5455</v>
      </c>
      <c r="L31" s="174"/>
      <c r="M31" s="408"/>
      <c r="N31" s="174"/>
      <c r="O31" s="174"/>
      <c r="P31" s="174">
        <f>SUM(BYPL!P31,BYPL!P82:P85)</f>
        <v>-0.056499999999999995</v>
      </c>
    </row>
    <row r="32" spans="8:16" ht="18">
      <c r="H32" s="147" t="s">
        <v>269</v>
      </c>
      <c r="I32" s="174"/>
      <c r="J32" s="147"/>
      <c r="K32" s="174">
        <f>NDMC!K32</f>
        <v>-0.642</v>
      </c>
      <c r="L32" s="174"/>
      <c r="N32" s="174"/>
      <c r="O32" s="174"/>
      <c r="P32" s="174">
        <f>NDMC!P32</f>
        <v>0.0985</v>
      </c>
    </row>
    <row r="33" spans="8:16" ht="18">
      <c r="H33" s="147" t="s">
        <v>270</v>
      </c>
      <c r="I33" s="174"/>
      <c r="J33" s="147"/>
      <c r="K33" s="174">
        <v>0</v>
      </c>
      <c r="L33" s="174"/>
      <c r="M33" s="174"/>
      <c r="N33" s="174"/>
      <c r="O33" s="174"/>
      <c r="P33" s="174">
        <v>0</v>
      </c>
    </row>
    <row r="34" spans="8:16" ht="18">
      <c r="H34" s="147" t="s">
        <v>439</v>
      </c>
      <c r="I34" s="174"/>
      <c r="J34" s="147"/>
      <c r="K34" s="174">
        <v>0</v>
      </c>
      <c r="L34" s="174"/>
      <c r="N34" s="174"/>
      <c r="O34" s="174"/>
      <c r="P34" s="174">
        <v>0</v>
      </c>
    </row>
    <row r="35" spans="8:16" ht="18">
      <c r="H35" s="409" t="s">
        <v>271</v>
      </c>
      <c r="I35" s="147"/>
      <c r="J35" s="147"/>
      <c r="K35" s="147">
        <f>SUM(K29:K34)</f>
        <v>-16.49813771</v>
      </c>
      <c r="L35" s="174"/>
      <c r="M35" s="174"/>
      <c r="N35" s="174"/>
      <c r="O35" s="174"/>
      <c r="P35" s="147">
        <f>SUM(P29:P34)</f>
        <v>0.04200000000000001</v>
      </c>
    </row>
    <row r="36" spans="8:16" ht="18">
      <c r="H36" s="174"/>
      <c r="I36" s="174"/>
      <c r="J36" s="174"/>
      <c r="K36" s="174"/>
      <c r="L36" s="174"/>
      <c r="N36" s="174"/>
      <c r="O36" s="174"/>
      <c r="P36" s="174"/>
    </row>
    <row r="37" spans="1:16" ht="18">
      <c r="A37" s="407" t="s">
        <v>294</v>
      </c>
      <c r="B37" s="103"/>
      <c r="C37" s="103"/>
      <c r="D37" s="103"/>
      <c r="E37" s="103"/>
      <c r="F37" s="103"/>
      <c r="G37" s="103"/>
      <c r="H37" s="147"/>
      <c r="I37" s="410"/>
      <c r="J37" s="147"/>
      <c r="K37" s="410">
        <f>(K25+K35)</f>
        <v>-11.88893771</v>
      </c>
      <c r="L37" s="174"/>
      <c r="M37" s="174"/>
      <c r="N37" s="174"/>
      <c r="O37" s="174"/>
      <c r="P37" s="410">
        <f>(P25+P35)</f>
        <v>0.05600000000000001</v>
      </c>
    </row>
    <row r="38" spans="1:10" ht="18">
      <c r="A38" s="147"/>
      <c r="B38" s="102"/>
      <c r="C38" s="103"/>
      <c r="D38" s="103"/>
      <c r="E38" s="103"/>
      <c r="F38" s="103"/>
      <c r="G38" s="103"/>
      <c r="H38" s="103"/>
      <c r="I38" s="128"/>
      <c r="J38" s="103"/>
    </row>
    <row r="39" spans="1:10" ht="18">
      <c r="A39" s="409" t="s">
        <v>272</v>
      </c>
      <c r="B39" s="147" t="s">
        <v>273</v>
      </c>
      <c r="C39" s="103"/>
      <c r="D39" s="103"/>
      <c r="E39" s="103"/>
      <c r="F39" s="103"/>
      <c r="G39" s="103"/>
      <c r="H39" s="103"/>
      <c r="I39" s="128"/>
      <c r="J39" s="103"/>
    </row>
    <row r="40" spans="1:10" ht="12.75">
      <c r="A40" s="127"/>
      <c r="B40" s="102"/>
      <c r="C40" s="103"/>
      <c r="D40" s="103"/>
      <c r="E40" s="103"/>
      <c r="F40" s="103"/>
      <c r="G40" s="103"/>
      <c r="H40" s="103"/>
      <c r="I40" s="128"/>
      <c r="J40" s="103"/>
    </row>
    <row r="41" spans="1:16" ht="18">
      <c r="A41" s="411" t="s">
        <v>274</v>
      </c>
      <c r="B41" s="412" t="s">
        <v>275</v>
      </c>
      <c r="C41" s="413" t="s">
        <v>276</v>
      </c>
      <c r="D41" s="412"/>
      <c r="E41" s="412"/>
      <c r="F41" s="412"/>
      <c r="G41" s="174">
        <v>29.313</v>
      </c>
      <c r="H41" s="412" t="s">
        <v>277</v>
      </c>
      <c r="I41" s="412"/>
      <c r="J41" s="414"/>
      <c r="K41" s="412">
        <f aca="true" t="shared" si="0" ref="K41:K46">($K$37*G41)/100</f>
        <v>-3.4850043109323003</v>
      </c>
      <c r="L41" s="412"/>
      <c r="M41" s="412"/>
      <c r="N41" s="412"/>
      <c r="O41" s="412"/>
      <c r="P41" s="412">
        <f aca="true" t="shared" si="1" ref="P41:P46">($P$37*G41)/100</f>
        <v>0.01641528</v>
      </c>
    </row>
    <row r="42" spans="1:16" ht="18">
      <c r="A42" s="411" t="s">
        <v>278</v>
      </c>
      <c r="B42" s="412" t="s">
        <v>329</v>
      </c>
      <c r="C42" s="413" t="s">
        <v>276</v>
      </c>
      <c r="D42" s="412"/>
      <c r="E42" s="412"/>
      <c r="F42" s="412"/>
      <c r="G42" s="174">
        <v>43.4616</v>
      </c>
      <c r="H42" s="412" t="s">
        <v>277</v>
      </c>
      <c r="I42" s="412"/>
      <c r="J42" s="414"/>
      <c r="K42" s="412">
        <f t="shared" si="0"/>
        <v>-5.16712255176936</v>
      </c>
      <c r="L42" s="412"/>
      <c r="N42" s="412"/>
      <c r="O42" s="412"/>
      <c r="P42" s="412">
        <f t="shared" si="1"/>
        <v>0.024338496</v>
      </c>
    </row>
    <row r="43" spans="1:16" ht="18">
      <c r="A43" s="411" t="s">
        <v>279</v>
      </c>
      <c r="B43" s="412" t="s">
        <v>330</v>
      </c>
      <c r="C43" s="413" t="s">
        <v>276</v>
      </c>
      <c r="D43" s="412"/>
      <c r="E43" s="412"/>
      <c r="F43" s="412"/>
      <c r="G43" s="174">
        <v>22.5484</v>
      </c>
      <c r="H43" s="412" t="s">
        <v>277</v>
      </c>
      <c r="I43" s="412"/>
      <c r="J43" s="414"/>
      <c r="K43" s="412">
        <f t="shared" si="0"/>
        <v>-2.68076523060164</v>
      </c>
      <c r="L43" s="412"/>
      <c r="M43" s="412"/>
      <c r="N43" s="412"/>
      <c r="O43" s="412"/>
      <c r="P43" s="412">
        <f t="shared" si="1"/>
        <v>0.012627104000000002</v>
      </c>
    </row>
    <row r="44" spans="1:16" ht="18">
      <c r="A44" s="411" t="s">
        <v>280</v>
      </c>
      <c r="B44" s="412" t="s">
        <v>331</v>
      </c>
      <c r="C44" s="413" t="s">
        <v>276</v>
      </c>
      <c r="D44" s="412"/>
      <c r="E44" s="412"/>
      <c r="F44" s="412"/>
      <c r="G44" s="174">
        <v>3.6847</v>
      </c>
      <c r="H44" s="412" t="s">
        <v>277</v>
      </c>
      <c r="I44" s="412"/>
      <c r="J44" s="414"/>
      <c r="K44" s="412">
        <f t="shared" si="0"/>
        <v>-0.43807168780037004</v>
      </c>
      <c r="L44" s="412"/>
      <c r="M44" s="412"/>
      <c r="N44" s="412"/>
      <c r="O44" s="412"/>
      <c r="P44" s="412">
        <f t="shared" si="1"/>
        <v>0.0020634320000000005</v>
      </c>
    </row>
    <row r="45" spans="1:16" ht="18">
      <c r="A45" s="411" t="s">
        <v>281</v>
      </c>
      <c r="B45" s="412" t="s">
        <v>332</v>
      </c>
      <c r="C45" s="413" t="s">
        <v>276</v>
      </c>
      <c r="D45" s="412"/>
      <c r="E45" s="412"/>
      <c r="F45" s="412"/>
      <c r="G45" s="174">
        <v>0.6263</v>
      </c>
      <c r="H45" s="412" t="s">
        <v>277</v>
      </c>
      <c r="I45" s="412"/>
      <c r="J45" s="414"/>
      <c r="K45" s="412">
        <f t="shared" si="0"/>
        <v>-0.07446041687773</v>
      </c>
      <c r="L45" s="412"/>
      <c r="M45" s="412"/>
      <c r="N45" s="412"/>
      <c r="O45" s="412"/>
      <c r="P45" s="412">
        <f t="shared" si="1"/>
        <v>0.000350728</v>
      </c>
    </row>
    <row r="46" spans="1:16" ht="18">
      <c r="A46" s="411" t="s">
        <v>437</v>
      </c>
      <c r="B46" s="412" t="s">
        <v>438</v>
      </c>
      <c r="C46" s="413" t="s">
        <v>276</v>
      </c>
      <c r="F46" s="129"/>
      <c r="G46" s="174">
        <v>0.3661</v>
      </c>
      <c r="H46" s="412" t="s">
        <v>277</v>
      </c>
      <c r="J46" s="130"/>
      <c r="K46" s="412">
        <f t="shared" si="0"/>
        <v>-0.04352540095631</v>
      </c>
      <c r="P46" s="412">
        <f t="shared" si="1"/>
        <v>0.00020501600000000003</v>
      </c>
    </row>
    <row r="47" spans="1:10" ht="15">
      <c r="A47" s="415" t="s">
        <v>486</v>
      </c>
      <c r="F47" s="129"/>
      <c r="J47" s="130"/>
    </row>
  </sheetData>
  <sheetProtection/>
  <printOptions horizontalCentered="1"/>
  <pageMargins left="0.25" right="0.25" top="0.5" bottom="0.5" header="0.5" footer="0.5"/>
  <pageSetup horizontalDpi="600" verticalDpi="6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4">
      <selection activeCell="V23" sqref="V23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7.421875" style="0" customWidth="1"/>
    <col min="11" max="11" width="41.140625" style="0" customWidth="1"/>
    <col min="12" max="12" width="8.7109375" style="0" customWidth="1"/>
    <col min="13" max="13" width="3.00390625" style="0" customWidth="1"/>
    <col min="14" max="14" width="17.28125" style="0" customWidth="1"/>
    <col min="16" max="16" width="4.140625" style="0" customWidth="1"/>
  </cols>
  <sheetData>
    <row r="1" spans="1:18" ht="68.25" customHeight="1" thickTop="1">
      <c r="A1" s="193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251"/>
      <c r="R1" s="17"/>
    </row>
    <row r="2" spans="1:18" ht="30">
      <c r="A2" s="195"/>
      <c r="B2" s="17"/>
      <c r="C2" s="17"/>
      <c r="D2" s="17"/>
      <c r="E2" s="17"/>
      <c r="F2" s="17"/>
      <c r="G2" s="364" t="s">
        <v>327</v>
      </c>
      <c r="H2" s="17"/>
      <c r="I2" s="17"/>
      <c r="J2" s="17"/>
      <c r="K2" s="17"/>
      <c r="L2" s="17"/>
      <c r="M2" s="17"/>
      <c r="N2" s="17"/>
      <c r="O2" s="17"/>
      <c r="P2" s="17"/>
      <c r="Q2" s="252"/>
      <c r="R2" s="17"/>
    </row>
    <row r="3" spans="1:18" ht="26.25">
      <c r="A3" s="195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52"/>
      <c r="R3" s="17"/>
    </row>
    <row r="4" spans="1:18" ht="25.5">
      <c r="A4" s="19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52"/>
      <c r="R4" s="17"/>
    </row>
    <row r="5" spans="1:18" ht="23.25">
      <c r="A5" s="201"/>
      <c r="B5" s="17"/>
      <c r="C5" s="359" t="s">
        <v>357</v>
      </c>
      <c r="D5" s="17"/>
      <c r="E5" s="17"/>
      <c r="F5" s="17"/>
      <c r="G5" s="17"/>
      <c r="H5" s="17"/>
      <c r="I5" s="17"/>
      <c r="J5" s="17"/>
      <c r="K5" s="17"/>
      <c r="L5" s="198"/>
      <c r="M5" s="17"/>
      <c r="N5" s="17"/>
      <c r="O5" s="17"/>
      <c r="P5" s="17"/>
      <c r="Q5" s="252"/>
      <c r="R5" s="17"/>
    </row>
    <row r="6" spans="1:18" ht="18">
      <c r="A6" s="197"/>
      <c r="B6" s="100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52"/>
      <c r="R6" s="17"/>
    </row>
    <row r="7" spans="1:18" ht="26.25">
      <c r="A7" s="195"/>
      <c r="B7" s="17"/>
      <c r="C7" s="17"/>
      <c r="D7" s="17"/>
      <c r="E7" s="17"/>
      <c r="F7" s="238" t="s">
        <v>475</v>
      </c>
      <c r="G7" s="17"/>
      <c r="H7" s="17"/>
      <c r="I7" s="17"/>
      <c r="J7" s="17"/>
      <c r="K7" s="17"/>
      <c r="L7" s="198"/>
      <c r="M7" s="17"/>
      <c r="N7" s="17"/>
      <c r="O7" s="17"/>
      <c r="P7" s="17"/>
      <c r="Q7" s="252"/>
      <c r="R7" s="17"/>
    </row>
    <row r="8" spans="1:18" ht="25.5">
      <c r="A8" s="196"/>
      <c r="B8" s="199"/>
      <c r="C8" s="17"/>
      <c r="D8" s="17"/>
      <c r="E8" s="17"/>
      <c r="F8" s="17"/>
      <c r="G8" s="17"/>
      <c r="H8" s="200"/>
      <c r="I8" s="17"/>
      <c r="J8" s="17"/>
      <c r="K8" s="17"/>
      <c r="L8" s="17"/>
      <c r="M8" s="17"/>
      <c r="N8" s="17"/>
      <c r="O8" s="17"/>
      <c r="P8" s="17"/>
      <c r="Q8" s="252"/>
      <c r="R8" s="17"/>
    </row>
    <row r="9" spans="1:18" ht="12.75">
      <c r="A9" s="201"/>
      <c r="B9" s="17"/>
      <c r="C9" s="17"/>
      <c r="D9" s="17"/>
      <c r="E9" s="17"/>
      <c r="F9" s="17"/>
      <c r="G9" s="17"/>
      <c r="H9" s="202"/>
      <c r="I9" s="17"/>
      <c r="J9" s="17"/>
      <c r="K9" s="17"/>
      <c r="L9" s="17"/>
      <c r="M9" s="17"/>
      <c r="N9" s="17"/>
      <c r="O9" s="17"/>
      <c r="P9" s="17"/>
      <c r="Q9" s="252"/>
      <c r="R9" s="17"/>
    </row>
    <row r="10" spans="1:18" ht="45.75" customHeight="1">
      <c r="A10" s="201"/>
      <c r="B10" s="245" t="s">
        <v>295</v>
      </c>
      <c r="C10" s="17"/>
      <c r="D10" s="17"/>
      <c r="E10" s="17"/>
      <c r="F10" s="17"/>
      <c r="G10" s="17"/>
      <c r="H10" s="202"/>
      <c r="I10" s="239"/>
      <c r="J10" s="63"/>
      <c r="K10" s="63"/>
      <c r="L10" s="63"/>
      <c r="M10" s="63"/>
      <c r="N10" s="239"/>
      <c r="O10" s="63"/>
      <c r="P10" s="63"/>
      <c r="Q10" s="252"/>
      <c r="R10" s="17"/>
    </row>
    <row r="11" spans="1:19" ht="20.25">
      <c r="A11" s="201"/>
      <c r="B11" s="17"/>
      <c r="C11" s="17"/>
      <c r="D11" s="17"/>
      <c r="E11" s="17"/>
      <c r="F11" s="17"/>
      <c r="G11" s="17"/>
      <c r="H11" s="205"/>
      <c r="I11" s="378" t="s">
        <v>314</v>
      </c>
      <c r="J11" s="240"/>
      <c r="K11" s="240"/>
      <c r="L11" s="240"/>
      <c r="M11" s="240"/>
      <c r="N11" s="378" t="s">
        <v>315</v>
      </c>
      <c r="O11" s="240"/>
      <c r="P11" s="240"/>
      <c r="Q11" s="353"/>
      <c r="R11" s="208"/>
      <c r="S11" s="188"/>
    </row>
    <row r="12" spans="1:18" ht="12.75">
      <c r="A12" s="201"/>
      <c r="B12" s="17"/>
      <c r="C12" s="17"/>
      <c r="D12" s="17"/>
      <c r="E12" s="17"/>
      <c r="F12" s="17"/>
      <c r="G12" s="17"/>
      <c r="H12" s="202"/>
      <c r="I12" s="237"/>
      <c r="J12" s="237"/>
      <c r="K12" s="237"/>
      <c r="L12" s="237"/>
      <c r="M12" s="237"/>
      <c r="N12" s="237"/>
      <c r="O12" s="237"/>
      <c r="P12" s="237"/>
      <c r="Q12" s="252"/>
      <c r="R12" s="17"/>
    </row>
    <row r="13" spans="1:18" ht="26.25">
      <c r="A13" s="358">
        <v>1</v>
      </c>
      <c r="B13" s="359" t="s">
        <v>296</v>
      </c>
      <c r="C13" s="360"/>
      <c r="D13" s="360"/>
      <c r="E13" s="357"/>
      <c r="F13" s="357"/>
      <c r="G13" s="204"/>
      <c r="H13" s="354"/>
      <c r="I13" s="355">
        <f>NDPL!K176</f>
        <v>-23.998604150932305</v>
      </c>
      <c r="J13" s="238"/>
      <c r="K13" s="238"/>
      <c r="L13" s="238"/>
      <c r="M13" s="354"/>
      <c r="N13" s="355">
        <f>NDPL!P176</f>
        <v>-0.19862624000000004</v>
      </c>
      <c r="O13" s="238"/>
      <c r="P13" s="238"/>
      <c r="Q13" s="252"/>
      <c r="R13" s="17"/>
    </row>
    <row r="14" spans="1:18" ht="26.25">
      <c r="A14" s="358"/>
      <c r="B14" s="359"/>
      <c r="C14" s="360"/>
      <c r="D14" s="360"/>
      <c r="E14" s="357"/>
      <c r="F14" s="357"/>
      <c r="G14" s="204"/>
      <c r="H14" s="354"/>
      <c r="I14" s="355"/>
      <c r="J14" s="238"/>
      <c r="K14" s="238"/>
      <c r="L14" s="238"/>
      <c r="M14" s="354"/>
      <c r="N14" s="355"/>
      <c r="O14" s="238"/>
      <c r="P14" s="238"/>
      <c r="Q14" s="252"/>
      <c r="R14" s="17"/>
    </row>
    <row r="15" spans="1:18" ht="26.25">
      <c r="A15" s="358"/>
      <c r="B15" s="359"/>
      <c r="C15" s="360"/>
      <c r="D15" s="360"/>
      <c r="E15" s="357"/>
      <c r="F15" s="357"/>
      <c r="G15" s="199"/>
      <c r="H15" s="354"/>
      <c r="I15" s="355"/>
      <c r="J15" s="238"/>
      <c r="K15" s="238"/>
      <c r="L15" s="238"/>
      <c r="M15" s="354"/>
      <c r="N15" s="355"/>
      <c r="O15" s="238"/>
      <c r="P15" s="238"/>
      <c r="Q15" s="252"/>
      <c r="R15" s="17"/>
    </row>
    <row r="16" spans="1:18" ht="23.25" customHeight="1">
      <c r="A16" s="358">
        <v>2</v>
      </c>
      <c r="B16" s="359" t="s">
        <v>297</v>
      </c>
      <c r="C16" s="360"/>
      <c r="D16" s="360"/>
      <c r="E16" s="357"/>
      <c r="F16" s="357"/>
      <c r="G16" s="204"/>
      <c r="H16" s="354"/>
      <c r="I16" s="355">
        <f>BRPL!K214</f>
        <v>-2.0385202457693588</v>
      </c>
      <c r="J16" s="238"/>
      <c r="K16" s="238"/>
      <c r="L16" s="238"/>
      <c r="M16" s="354"/>
      <c r="N16" s="355">
        <f>BRPL!P214</f>
        <v>-7.605459750000001</v>
      </c>
      <c r="O16" s="238"/>
      <c r="P16" s="238"/>
      <c r="Q16" s="252"/>
      <c r="R16" s="17"/>
    </row>
    <row r="17" spans="1:18" ht="26.25">
      <c r="A17" s="358"/>
      <c r="B17" s="359"/>
      <c r="C17" s="360"/>
      <c r="D17" s="360"/>
      <c r="E17" s="357"/>
      <c r="F17" s="357"/>
      <c r="G17" s="204"/>
      <c r="H17" s="354"/>
      <c r="I17" s="355"/>
      <c r="J17" s="238"/>
      <c r="K17" s="238"/>
      <c r="L17" s="238"/>
      <c r="M17" s="354"/>
      <c r="N17" s="355"/>
      <c r="O17" s="238"/>
      <c r="P17" s="238"/>
      <c r="Q17" s="252"/>
      <c r="R17" s="17"/>
    </row>
    <row r="18" spans="1:18" ht="26.25">
      <c r="A18" s="358"/>
      <c r="B18" s="359"/>
      <c r="C18" s="360"/>
      <c r="D18" s="360"/>
      <c r="E18" s="357"/>
      <c r="F18" s="357"/>
      <c r="G18" s="199"/>
      <c r="H18" s="354"/>
      <c r="I18" s="355"/>
      <c r="J18" s="238"/>
      <c r="K18" s="238"/>
      <c r="L18" s="238"/>
      <c r="M18" s="354"/>
      <c r="N18" s="355"/>
      <c r="O18" s="238"/>
      <c r="P18" s="238"/>
      <c r="Q18" s="252"/>
      <c r="R18" s="17"/>
    </row>
    <row r="19" spans="1:18" ht="23.25" customHeight="1">
      <c r="A19" s="358">
        <v>3</v>
      </c>
      <c r="B19" s="359" t="s">
        <v>298</v>
      </c>
      <c r="C19" s="360"/>
      <c r="D19" s="360"/>
      <c r="E19" s="357"/>
      <c r="F19" s="357"/>
      <c r="G19" s="204"/>
      <c r="H19" s="354"/>
      <c r="I19" s="355">
        <f>BYPL!K166</f>
        <v>-4.486660150601639</v>
      </c>
      <c r="J19" s="238"/>
      <c r="K19" s="238"/>
      <c r="L19" s="238"/>
      <c r="M19" s="354" t="s">
        <v>326</v>
      </c>
      <c r="N19" s="355">
        <f>BYPL!P166</f>
        <v>1.4135596140000006</v>
      </c>
      <c r="O19" s="238"/>
      <c r="P19" s="238"/>
      <c r="Q19" s="252"/>
      <c r="R19" s="17"/>
    </row>
    <row r="20" spans="1:18" ht="26.25">
      <c r="A20" s="358"/>
      <c r="B20" s="359"/>
      <c r="C20" s="360"/>
      <c r="D20" s="360"/>
      <c r="E20" s="357"/>
      <c r="F20" s="357"/>
      <c r="G20" s="204"/>
      <c r="H20" s="354"/>
      <c r="I20" s="355"/>
      <c r="J20" s="238"/>
      <c r="K20" s="238"/>
      <c r="L20" s="238"/>
      <c r="M20" s="354"/>
      <c r="N20" s="355"/>
      <c r="O20" s="238"/>
      <c r="P20" s="238"/>
      <c r="Q20" s="252"/>
      <c r="R20" s="17"/>
    </row>
    <row r="21" spans="1:18" ht="26.25">
      <c r="A21" s="358"/>
      <c r="B21" s="361"/>
      <c r="C21" s="361"/>
      <c r="D21" s="361"/>
      <c r="E21" s="260"/>
      <c r="F21" s="260"/>
      <c r="G21" s="100"/>
      <c r="H21" s="354"/>
      <c r="I21" s="355"/>
      <c r="J21" s="238"/>
      <c r="K21" s="238"/>
      <c r="L21" s="238"/>
      <c r="M21" s="354"/>
      <c r="N21" s="355"/>
      <c r="O21" s="238"/>
      <c r="P21" s="238"/>
      <c r="Q21" s="252"/>
      <c r="R21" s="17"/>
    </row>
    <row r="22" spans="1:18" ht="26.25">
      <c r="A22" s="358">
        <v>4</v>
      </c>
      <c r="B22" s="359" t="s">
        <v>299</v>
      </c>
      <c r="C22" s="361"/>
      <c r="D22" s="361"/>
      <c r="E22" s="260"/>
      <c r="F22" s="260"/>
      <c r="G22" s="204"/>
      <c r="H22" s="354"/>
      <c r="I22" s="355">
        <f>NDMC!K85</f>
        <v>-0.9994713778003703</v>
      </c>
      <c r="J22" s="238"/>
      <c r="K22" s="238"/>
      <c r="L22" s="238"/>
      <c r="M22" s="354" t="s">
        <v>326</v>
      </c>
      <c r="N22" s="355">
        <f>NDMC!P85</f>
        <v>2.0339155119999996</v>
      </c>
      <c r="O22" s="238"/>
      <c r="P22" s="238"/>
      <c r="Q22" s="252"/>
      <c r="R22" s="17"/>
    </row>
    <row r="23" spans="1:18" ht="26.25">
      <c r="A23" s="358"/>
      <c r="B23" s="359"/>
      <c r="C23" s="361"/>
      <c r="D23" s="361"/>
      <c r="E23" s="260"/>
      <c r="F23" s="260"/>
      <c r="G23" s="204"/>
      <c r="H23" s="354"/>
      <c r="I23" s="355"/>
      <c r="J23" s="238"/>
      <c r="K23" s="238"/>
      <c r="L23" s="238"/>
      <c r="M23" s="354"/>
      <c r="N23" s="355"/>
      <c r="O23" s="238"/>
      <c r="P23" s="238"/>
      <c r="Q23" s="252"/>
      <c r="R23" s="17"/>
    </row>
    <row r="24" spans="1:18" ht="26.25">
      <c r="A24" s="358"/>
      <c r="B24" s="361"/>
      <c r="C24" s="361"/>
      <c r="D24" s="361"/>
      <c r="E24" s="260"/>
      <c r="F24" s="260"/>
      <c r="G24" s="100"/>
      <c r="H24" s="354"/>
      <c r="I24" s="355"/>
      <c r="J24" s="238"/>
      <c r="K24" s="238"/>
      <c r="L24" s="238"/>
      <c r="M24" s="354"/>
      <c r="N24" s="355"/>
      <c r="O24" s="238"/>
      <c r="P24" s="238"/>
      <c r="Q24" s="252"/>
      <c r="R24" s="17"/>
    </row>
    <row r="25" spans="1:18" ht="26.25">
      <c r="A25" s="358">
        <v>5</v>
      </c>
      <c r="B25" s="359" t="s">
        <v>300</v>
      </c>
      <c r="C25" s="361"/>
      <c r="D25" s="361"/>
      <c r="E25" s="260"/>
      <c r="F25" s="260"/>
      <c r="G25" s="204"/>
      <c r="H25" s="354"/>
      <c r="I25" s="355">
        <f>MES!K55</f>
        <v>-0.06099791687773</v>
      </c>
      <c r="J25" s="238"/>
      <c r="K25" s="238"/>
      <c r="L25" s="238"/>
      <c r="M25" s="354" t="s">
        <v>326</v>
      </c>
      <c r="N25" s="355">
        <f>MES!P55</f>
        <v>1.3570938479999999</v>
      </c>
      <c r="O25" s="238"/>
      <c r="P25" s="238"/>
      <c r="Q25" s="252"/>
      <c r="R25" s="17"/>
    </row>
    <row r="26" spans="1:18" ht="20.25">
      <c r="A26" s="201"/>
      <c r="B26" s="17"/>
      <c r="C26" s="17"/>
      <c r="D26" s="17"/>
      <c r="E26" s="17"/>
      <c r="F26" s="17"/>
      <c r="G26" s="17"/>
      <c r="H26" s="203"/>
      <c r="I26" s="356"/>
      <c r="J26" s="236"/>
      <c r="K26" s="236"/>
      <c r="L26" s="236"/>
      <c r="M26" s="236"/>
      <c r="N26" s="236"/>
      <c r="O26" s="236"/>
      <c r="P26" s="236"/>
      <c r="Q26" s="252"/>
      <c r="R26" s="17"/>
    </row>
    <row r="27" spans="1:18" ht="18">
      <c r="A27" s="197"/>
      <c r="B27" s="176"/>
      <c r="C27" s="206"/>
      <c r="D27" s="206"/>
      <c r="E27" s="206"/>
      <c r="F27" s="206"/>
      <c r="G27" s="207"/>
      <c r="H27" s="203"/>
      <c r="I27" s="17"/>
      <c r="J27" s="17"/>
      <c r="K27" s="17"/>
      <c r="L27" s="17"/>
      <c r="M27" s="17"/>
      <c r="N27" s="17"/>
      <c r="O27" s="17"/>
      <c r="P27" s="17"/>
      <c r="Q27" s="252"/>
      <c r="R27" s="17"/>
    </row>
    <row r="28" spans="1:18" ht="28.5" customHeight="1">
      <c r="A28" s="358">
        <v>6</v>
      </c>
      <c r="B28" s="359" t="s">
        <v>425</v>
      </c>
      <c r="C28" s="361"/>
      <c r="D28" s="361"/>
      <c r="E28" s="260"/>
      <c r="F28" s="260"/>
      <c r="G28" s="204"/>
      <c r="H28" s="354" t="s">
        <v>326</v>
      </c>
      <c r="I28" s="355">
        <f>Railway!K23</f>
        <v>0.08167959904369002</v>
      </c>
      <c r="J28" s="238"/>
      <c r="K28" s="238"/>
      <c r="L28" s="238"/>
      <c r="N28" s="355">
        <f>Railway!P23</f>
        <v>-0.068733984</v>
      </c>
      <c r="O28" s="17"/>
      <c r="P28" s="17"/>
      <c r="Q28" s="252"/>
      <c r="R28" s="17"/>
    </row>
    <row r="29" spans="1:18" ht="54" customHeight="1" thickBot="1">
      <c r="A29" s="352" t="s">
        <v>301</v>
      </c>
      <c r="B29" s="241"/>
      <c r="C29" s="241"/>
      <c r="D29" s="241"/>
      <c r="E29" s="241"/>
      <c r="F29" s="241"/>
      <c r="G29" s="241"/>
      <c r="H29" s="242"/>
      <c r="I29" s="242"/>
      <c r="J29" s="242"/>
      <c r="K29" s="242"/>
      <c r="L29" s="242"/>
      <c r="M29" s="242"/>
      <c r="N29" s="242"/>
      <c r="O29" s="242"/>
      <c r="P29" s="242"/>
      <c r="Q29" s="253"/>
      <c r="R29" s="17"/>
    </row>
    <row r="30" spans="1:9" ht="13.5" thickTop="1">
      <c r="A30" s="194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206" t="s">
        <v>325</v>
      </c>
      <c r="B33" s="17"/>
      <c r="C33" s="17"/>
      <c r="D33" s="17"/>
      <c r="E33" s="351"/>
      <c r="F33" s="351"/>
      <c r="G33" s="17"/>
      <c r="H33" s="17"/>
      <c r="I33" s="17"/>
    </row>
    <row r="34" spans="1:9" ht="15">
      <c r="A34" s="230"/>
      <c r="B34" s="230"/>
      <c r="C34" s="230"/>
      <c r="D34" s="230"/>
      <c r="E34" s="351"/>
      <c r="F34" s="351"/>
      <c r="G34" s="17"/>
      <c r="H34" s="17"/>
      <c r="I34" s="17"/>
    </row>
    <row r="35" spans="1:9" s="351" customFormat="1" ht="15" customHeight="1">
      <c r="A35" s="363" t="s">
        <v>333</v>
      </c>
      <c r="E35"/>
      <c r="F35"/>
      <c r="G35" s="230"/>
      <c r="H35" s="230"/>
      <c r="I35" s="230"/>
    </row>
    <row r="36" spans="1:9" s="351" customFormat="1" ht="15" customHeight="1">
      <c r="A36" s="363"/>
      <c r="E36"/>
      <c r="F36"/>
      <c r="H36" s="230"/>
      <c r="I36" s="230"/>
    </row>
    <row r="37" spans="1:9" s="351" customFormat="1" ht="15" customHeight="1">
      <c r="A37" s="363" t="s">
        <v>334</v>
      </c>
      <c r="E37"/>
      <c r="F37"/>
      <c r="I37" s="230"/>
    </row>
    <row r="38" spans="1:9" s="351" customFormat="1" ht="15" customHeight="1">
      <c r="A38" s="362"/>
      <c r="E38"/>
      <c r="F38"/>
      <c r="I38" s="230"/>
    </row>
    <row r="39" spans="1:9" s="351" customFormat="1" ht="15" customHeight="1">
      <c r="A39" s="363"/>
      <c r="E39"/>
      <c r="F39"/>
      <c r="I39" s="230"/>
    </row>
    <row r="40" spans="1:6" s="351" customFormat="1" ht="15" customHeight="1">
      <c r="A40" s="363"/>
      <c r="B40" s="350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Windows User</cp:lastModifiedBy>
  <cp:lastPrinted>2022-06-21T07:08:11Z</cp:lastPrinted>
  <dcterms:created xsi:type="dcterms:W3CDTF">1996-10-14T23:33:28Z</dcterms:created>
  <dcterms:modified xsi:type="dcterms:W3CDTF">2022-06-21T10:47:06Z</dcterms:modified>
  <cp:category/>
  <cp:version/>
  <cp:contentType/>
  <cp:contentStatus/>
</cp:coreProperties>
</file>